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75" windowWidth="11580" windowHeight="6795" tabRatio="622" firstSheet="5" activeTab="7"/>
  </bookViews>
  <sheets>
    <sheet name="Tapa" sheetId="1" r:id="rId1"/>
    <sheet name="Comp. no Adm + Ayudante de Maq" sheetId="8" r:id="rId2"/>
    <sheet name="Capataces + Adm B Auxiliar" sheetId="7" r:id="rId3"/>
    <sheet name="Adm A especial. + encargado Cam" sheetId="6" r:id="rId4"/>
    <sheet name="Obrero-portero-sereno-choferes" sheetId="5" r:id="rId5"/>
    <sheet name="Peon de Mant. + Oficial de MAnt" sheetId="11" r:id="rId6"/>
    <sheet name="Medio oficial + Ayudante  Mant." sheetId="4" r:id="rId7"/>
    <sheet name="MAQ-A y B" sheetId="13" r:id="rId8"/>
  </sheets>
  <calcPr calcId="144525"/>
</workbook>
</file>

<file path=xl/calcChain.xml><?xml version="1.0" encoding="utf-8"?>
<calcChain xmlns="http://schemas.openxmlformats.org/spreadsheetml/2006/main">
  <c r="B31" i="13" l="1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M6" i="13"/>
  <c r="M31" i="13" s="1"/>
  <c r="E6" i="13"/>
  <c r="I6" i="13" s="1"/>
  <c r="C6" i="13"/>
  <c r="M8" i="13" l="1"/>
  <c r="M10" i="13"/>
  <c r="M12" i="13"/>
  <c r="M14" i="13"/>
  <c r="M16" i="13"/>
  <c r="M18" i="13"/>
  <c r="M20" i="13"/>
  <c r="P20" i="13" s="1"/>
  <c r="M22" i="13"/>
  <c r="M24" i="13"/>
  <c r="M26" i="13"/>
  <c r="M28" i="13"/>
  <c r="M30" i="13"/>
  <c r="M7" i="13"/>
  <c r="M9" i="13"/>
  <c r="M11" i="13"/>
  <c r="N11" i="13" s="1"/>
  <c r="P11" i="13" s="1"/>
  <c r="M13" i="13"/>
  <c r="M15" i="13"/>
  <c r="N15" i="13" s="1"/>
  <c r="P15" i="13" s="1"/>
  <c r="M17" i="13"/>
  <c r="M19" i="13"/>
  <c r="N19" i="13" s="1"/>
  <c r="P19" i="13" s="1"/>
  <c r="M21" i="13"/>
  <c r="M23" i="13"/>
  <c r="N23" i="13" s="1"/>
  <c r="P23" i="13" s="1"/>
  <c r="M25" i="13"/>
  <c r="M27" i="13"/>
  <c r="N27" i="13" s="1"/>
  <c r="P27" i="13" s="1"/>
  <c r="M29" i="13"/>
  <c r="N8" i="13"/>
  <c r="P8" i="13" s="1"/>
  <c r="N9" i="13"/>
  <c r="P9" i="13" s="1"/>
  <c r="N10" i="13"/>
  <c r="P10" i="13" s="1"/>
  <c r="N12" i="13"/>
  <c r="P12" i="13" s="1"/>
  <c r="N13" i="13"/>
  <c r="P13" i="13" s="1"/>
  <c r="N14" i="13"/>
  <c r="P14" i="13" s="1"/>
  <c r="N16" i="13"/>
  <c r="P16" i="13" s="1"/>
  <c r="N17" i="13"/>
  <c r="P17" i="13" s="1"/>
  <c r="N18" i="13"/>
  <c r="P18" i="13" s="1"/>
  <c r="N20" i="13"/>
  <c r="N21" i="13"/>
  <c r="P21" i="13" s="1"/>
  <c r="N22" i="13"/>
  <c r="P22" i="13" s="1"/>
  <c r="N24" i="13"/>
  <c r="P24" i="13" s="1"/>
  <c r="N25" i="13"/>
  <c r="P25" i="13" s="1"/>
  <c r="N26" i="13"/>
  <c r="P26" i="13" s="1"/>
  <c r="N28" i="13"/>
  <c r="P28" i="13" s="1"/>
  <c r="N29" i="13"/>
  <c r="P29" i="13" s="1"/>
  <c r="N30" i="13"/>
  <c r="P30" i="13" s="1"/>
  <c r="N31" i="13"/>
  <c r="P31" i="13" s="1"/>
  <c r="C8" i="13"/>
  <c r="E8" i="13" s="1"/>
  <c r="C9" i="13"/>
  <c r="E9" i="13" s="1"/>
  <c r="C10" i="13"/>
  <c r="E10" i="13" s="1"/>
  <c r="C11" i="13"/>
  <c r="E11" i="13" s="1"/>
  <c r="C12" i="13"/>
  <c r="E12" i="13" s="1"/>
  <c r="C13" i="13"/>
  <c r="E13" i="13" s="1"/>
  <c r="C14" i="13"/>
  <c r="E14" i="13" s="1"/>
  <c r="C15" i="13"/>
  <c r="E15" i="13" s="1"/>
  <c r="C16" i="13"/>
  <c r="E16" i="13" s="1"/>
  <c r="C17" i="13"/>
  <c r="E17" i="13" s="1"/>
  <c r="C18" i="13"/>
  <c r="E18" i="13" s="1"/>
  <c r="C19" i="13"/>
  <c r="E19" i="13" s="1"/>
  <c r="C20" i="13"/>
  <c r="E20" i="13" s="1"/>
  <c r="C21" i="13"/>
  <c r="E21" i="13" s="1"/>
  <c r="C22" i="13"/>
  <c r="E22" i="13" s="1"/>
  <c r="C23" i="13"/>
  <c r="E23" i="13" s="1"/>
  <c r="C24" i="13"/>
  <c r="E24" i="13" s="1"/>
  <c r="C25" i="13"/>
  <c r="E25" i="13" s="1"/>
  <c r="C26" i="13"/>
  <c r="E26" i="13" s="1"/>
  <c r="C27" i="13"/>
  <c r="E27" i="13" s="1"/>
  <c r="C28" i="13"/>
  <c r="E28" i="13" s="1"/>
  <c r="C29" i="13"/>
  <c r="E29" i="13" s="1"/>
  <c r="C30" i="13"/>
  <c r="E30" i="13" s="1"/>
  <c r="C31" i="13"/>
  <c r="E31" i="13" s="1"/>
  <c r="N6" i="13"/>
  <c r="P6" i="13" s="1"/>
  <c r="N7" i="13"/>
  <c r="P7" i="13" s="1"/>
  <c r="H6" i="13"/>
  <c r="J6" i="13"/>
  <c r="C7" i="13"/>
  <c r="E7" i="13" s="1"/>
  <c r="M7" i="4"/>
  <c r="B7" i="4"/>
  <c r="M7" i="11"/>
  <c r="N7" i="11" s="1"/>
  <c r="B7" i="11"/>
  <c r="M7" i="5"/>
  <c r="N7" i="5" s="1"/>
  <c r="B7" i="5"/>
  <c r="C7" i="5" s="1"/>
  <c r="M7" i="6"/>
  <c r="B7" i="6"/>
  <c r="C7" i="6" s="1"/>
  <c r="M7" i="7"/>
  <c r="N7" i="7" s="1"/>
  <c r="B7" i="7"/>
  <c r="M7" i="8"/>
  <c r="C7" i="8"/>
  <c r="B7" i="8"/>
  <c r="E7" i="8" s="1"/>
  <c r="I7" i="8" s="1"/>
  <c r="M32" i="4"/>
  <c r="N32" i="4" s="1"/>
  <c r="P32" i="4" s="1"/>
  <c r="M31" i="4"/>
  <c r="N31" i="4" s="1"/>
  <c r="P31" i="4" s="1"/>
  <c r="M30" i="4"/>
  <c r="M29" i="4"/>
  <c r="N29" i="4" s="1"/>
  <c r="P29" i="4" s="1"/>
  <c r="M28" i="4"/>
  <c r="N28" i="4" s="1"/>
  <c r="M27" i="4"/>
  <c r="N27" i="4" s="1"/>
  <c r="P27" i="4" s="1"/>
  <c r="M26" i="4"/>
  <c r="M25" i="4"/>
  <c r="N25" i="4" s="1"/>
  <c r="P25" i="4" s="1"/>
  <c r="M24" i="4"/>
  <c r="N24" i="4" s="1"/>
  <c r="M23" i="4"/>
  <c r="N23" i="4" s="1"/>
  <c r="P23" i="4" s="1"/>
  <c r="M22" i="4"/>
  <c r="M21" i="4"/>
  <c r="N21" i="4" s="1"/>
  <c r="P21" i="4" s="1"/>
  <c r="M20" i="4"/>
  <c r="N20" i="4" s="1"/>
  <c r="M19" i="4"/>
  <c r="N19" i="4" s="1"/>
  <c r="P19" i="4" s="1"/>
  <c r="M18" i="4"/>
  <c r="N18" i="4" s="1"/>
  <c r="P18" i="4" s="1"/>
  <c r="M17" i="4"/>
  <c r="N17" i="4" s="1"/>
  <c r="P17" i="4" s="1"/>
  <c r="M16" i="4"/>
  <c r="N16" i="4" s="1"/>
  <c r="P16" i="4" s="1"/>
  <c r="M15" i="4"/>
  <c r="N15" i="4" s="1"/>
  <c r="P15" i="4" s="1"/>
  <c r="M14" i="4"/>
  <c r="N14" i="4" s="1"/>
  <c r="P14" i="4" s="1"/>
  <c r="M13" i="4"/>
  <c r="N13" i="4" s="1"/>
  <c r="P13" i="4" s="1"/>
  <c r="M12" i="4"/>
  <c r="N12" i="4" s="1"/>
  <c r="P12" i="4" s="1"/>
  <c r="M11" i="4"/>
  <c r="N11" i="4" s="1"/>
  <c r="P11" i="4" s="1"/>
  <c r="M10" i="4"/>
  <c r="N10" i="4" s="1"/>
  <c r="P10" i="4" s="1"/>
  <c r="M9" i="4"/>
  <c r="N9" i="4" s="1"/>
  <c r="P9" i="4" s="1"/>
  <c r="M8" i="4"/>
  <c r="N8" i="4" s="1"/>
  <c r="P8" i="4" s="1"/>
  <c r="B32" i="4"/>
  <c r="C32" i="4" s="1"/>
  <c r="E32" i="4" s="1"/>
  <c r="B31" i="4"/>
  <c r="C31" i="4" s="1"/>
  <c r="E31" i="4" s="1"/>
  <c r="B30" i="4"/>
  <c r="C30" i="4" s="1"/>
  <c r="E30" i="4" s="1"/>
  <c r="B29" i="4"/>
  <c r="C29" i="4" s="1"/>
  <c r="E29" i="4" s="1"/>
  <c r="B28" i="4"/>
  <c r="C28" i="4" s="1"/>
  <c r="E28" i="4" s="1"/>
  <c r="B27" i="4"/>
  <c r="C27" i="4" s="1"/>
  <c r="E27" i="4" s="1"/>
  <c r="B26" i="4"/>
  <c r="C26" i="4" s="1"/>
  <c r="E26" i="4" s="1"/>
  <c r="B25" i="4"/>
  <c r="C25" i="4" s="1"/>
  <c r="E25" i="4" s="1"/>
  <c r="B24" i="4"/>
  <c r="C24" i="4" s="1"/>
  <c r="B23" i="4"/>
  <c r="C23" i="4" s="1"/>
  <c r="E23" i="4" s="1"/>
  <c r="B22" i="4"/>
  <c r="B21" i="4"/>
  <c r="C21" i="4" s="1"/>
  <c r="E21" i="4" s="1"/>
  <c r="B20" i="4"/>
  <c r="C20" i="4" s="1"/>
  <c r="B19" i="4"/>
  <c r="C19" i="4" s="1"/>
  <c r="E19" i="4" s="1"/>
  <c r="B18" i="4"/>
  <c r="B17" i="4"/>
  <c r="C17" i="4" s="1"/>
  <c r="E17" i="4" s="1"/>
  <c r="B16" i="4"/>
  <c r="C16" i="4" s="1"/>
  <c r="E16" i="4" s="1"/>
  <c r="B15" i="4"/>
  <c r="C15" i="4" s="1"/>
  <c r="E15" i="4" s="1"/>
  <c r="B14" i="4"/>
  <c r="C14" i="4" s="1"/>
  <c r="E14" i="4" s="1"/>
  <c r="B13" i="4"/>
  <c r="C13" i="4" s="1"/>
  <c r="E13" i="4" s="1"/>
  <c r="B12" i="4"/>
  <c r="C12" i="4" s="1"/>
  <c r="B11" i="4"/>
  <c r="C11" i="4" s="1"/>
  <c r="E11" i="4" s="1"/>
  <c r="B10" i="4"/>
  <c r="C10" i="4" s="1"/>
  <c r="E10" i="4" s="1"/>
  <c r="B9" i="4"/>
  <c r="C9" i="4" s="1"/>
  <c r="E9" i="4" s="1"/>
  <c r="B8" i="4"/>
  <c r="C8" i="4" s="1"/>
  <c r="E8" i="4" s="1"/>
  <c r="M32" i="11"/>
  <c r="N32" i="11" s="1"/>
  <c r="P32" i="11" s="1"/>
  <c r="M31" i="11"/>
  <c r="N31" i="11" s="1"/>
  <c r="P31" i="11" s="1"/>
  <c r="M30" i="11"/>
  <c r="N30" i="11" s="1"/>
  <c r="P30" i="11" s="1"/>
  <c r="M29" i="11"/>
  <c r="N29" i="11" s="1"/>
  <c r="P29" i="11" s="1"/>
  <c r="M28" i="11"/>
  <c r="N28" i="11" s="1"/>
  <c r="P28" i="11" s="1"/>
  <c r="M27" i="11"/>
  <c r="N27" i="11" s="1"/>
  <c r="P27" i="11" s="1"/>
  <c r="M26" i="11"/>
  <c r="N26" i="11" s="1"/>
  <c r="P26" i="11" s="1"/>
  <c r="M25" i="11"/>
  <c r="N25" i="11" s="1"/>
  <c r="P25" i="11" s="1"/>
  <c r="M24" i="11"/>
  <c r="N24" i="11" s="1"/>
  <c r="P24" i="11" s="1"/>
  <c r="M23" i="11"/>
  <c r="N23" i="11" s="1"/>
  <c r="P23" i="11" s="1"/>
  <c r="M22" i="11"/>
  <c r="N22" i="11" s="1"/>
  <c r="P22" i="11" s="1"/>
  <c r="M21" i="11"/>
  <c r="N21" i="11" s="1"/>
  <c r="P21" i="11" s="1"/>
  <c r="M20" i="11"/>
  <c r="N20" i="11" s="1"/>
  <c r="P20" i="11" s="1"/>
  <c r="M19" i="11"/>
  <c r="N19" i="11" s="1"/>
  <c r="P19" i="11" s="1"/>
  <c r="M18" i="11"/>
  <c r="N18" i="11" s="1"/>
  <c r="P18" i="11" s="1"/>
  <c r="M17" i="11"/>
  <c r="N17" i="11" s="1"/>
  <c r="P17" i="11" s="1"/>
  <c r="M16" i="11"/>
  <c r="N16" i="11" s="1"/>
  <c r="P16" i="11" s="1"/>
  <c r="M15" i="11"/>
  <c r="N15" i="11" s="1"/>
  <c r="P15" i="11" s="1"/>
  <c r="M14" i="11"/>
  <c r="N14" i="11" s="1"/>
  <c r="P14" i="11" s="1"/>
  <c r="M13" i="11"/>
  <c r="N13" i="11" s="1"/>
  <c r="P13" i="11" s="1"/>
  <c r="M12" i="11"/>
  <c r="N12" i="11" s="1"/>
  <c r="P12" i="11" s="1"/>
  <c r="M11" i="11"/>
  <c r="N11" i="11" s="1"/>
  <c r="P11" i="11" s="1"/>
  <c r="M10" i="11"/>
  <c r="N10" i="11" s="1"/>
  <c r="P10" i="11" s="1"/>
  <c r="M9" i="11"/>
  <c r="N9" i="11" s="1"/>
  <c r="P9" i="11" s="1"/>
  <c r="M8" i="11"/>
  <c r="N8" i="11" s="1"/>
  <c r="P8" i="11" s="1"/>
  <c r="B32" i="11"/>
  <c r="C32" i="11" s="1"/>
  <c r="E32" i="11" s="1"/>
  <c r="B31" i="11"/>
  <c r="C31" i="11" s="1"/>
  <c r="E31" i="11" s="1"/>
  <c r="B30" i="11"/>
  <c r="C30" i="11" s="1"/>
  <c r="E30" i="11" s="1"/>
  <c r="B29" i="11"/>
  <c r="C29" i="11" s="1"/>
  <c r="E29" i="11" s="1"/>
  <c r="B28" i="11"/>
  <c r="C28" i="11" s="1"/>
  <c r="E28" i="11" s="1"/>
  <c r="B27" i="11"/>
  <c r="C27" i="11" s="1"/>
  <c r="E27" i="11" s="1"/>
  <c r="B26" i="11"/>
  <c r="C26" i="11" s="1"/>
  <c r="E26" i="11" s="1"/>
  <c r="B25" i="11"/>
  <c r="C25" i="11" s="1"/>
  <c r="E25" i="11" s="1"/>
  <c r="B24" i="11"/>
  <c r="B23" i="11"/>
  <c r="C23" i="11" s="1"/>
  <c r="E23" i="11" s="1"/>
  <c r="B22" i="11"/>
  <c r="C22" i="11" s="1"/>
  <c r="B21" i="11"/>
  <c r="C21" i="11" s="1"/>
  <c r="E21" i="11" s="1"/>
  <c r="B20" i="11"/>
  <c r="B19" i="11"/>
  <c r="C19" i="11" s="1"/>
  <c r="E19" i="11" s="1"/>
  <c r="B18" i="11"/>
  <c r="C18" i="11" s="1"/>
  <c r="B17" i="11"/>
  <c r="C17" i="11" s="1"/>
  <c r="E17" i="11" s="1"/>
  <c r="B16" i="11"/>
  <c r="C16" i="11" s="1"/>
  <c r="E16" i="11" s="1"/>
  <c r="B15" i="11"/>
  <c r="C15" i="11" s="1"/>
  <c r="E15" i="11" s="1"/>
  <c r="B14" i="11"/>
  <c r="C14" i="11" s="1"/>
  <c r="E14" i="11" s="1"/>
  <c r="B13" i="11"/>
  <c r="C13" i="11" s="1"/>
  <c r="E13" i="11" s="1"/>
  <c r="B12" i="11"/>
  <c r="C12" i="11" s="1"/>
  <c r="E12" i="11" s="1"/>
  <c r="B11" i="11"/>
  <c r="C11" i="11" s="1"/>
  <c r="E11" i="11" s="1"/>
  <c r="B10" i="11"/>
  <c r="C10" i="11" s="1"/>
  <c r="E10" i="11" s="1"/>
  <c r="B9" i="11"/>
  <c r="C9" i="11" s="1"/>
  <c r="E9" i="11" s="1"/>
  <c r="B8" i="11"/>
  <c r="C8" i="11" s="1"/>
  <c r="E8" i="11" s="1"/>
  <c r="M32" i="5"/>
  <c r="N32" i="5" s="1"/>
  <c r="P32" i="5" s="1"/>
  <c r="M31" i="5"/>
  <c r="N31" i="5" s="1"/>
  <c r="P31" i="5" s="1"/>
  <c r="M30" i="5"/>
  <c r="N30" i="5" s="1"/>
  <c r="P30" i="5" s="1"/>
  <c r="M29" i="5"/>
  <c r="N29" i="5" s="1"/>
  <c r="P29" i="5" s="1"/>
  <c r="M28" i="5"/>
  <c r="N28" i="5" s="1"/>
  <c r="P28" i="5" s="1"/>
  <c r="M27" i="5"/>
  <c r="N27" i="5" s="1"/>
  <c r="P27" i="5" s="1"/>
  <c r="M26" i="5"/>
  <c r="N26" i="5" s="1"/>
  <c r="P26" i="5" s="1"/>
  <c r="M25" i="5"/>
  <c r="N25" i="5" s="1"/>
  <c r="P25" i="5" s="1"/>
  <c r="M24" i="5"/>
  <c r="N24" i="5" s="1"/>
  <c r="P24" i="5" s="1"/>
  <c r="M23" i="5"/>
  <c r="N23" i="5" s="1"/>
  <c r="P23" i="5" s="1"/>
  <c r="M22" i="5"/>
  <c r="N22" i="5" s="1"/>
  <c r="P22" i="5" s="1"/>
  <c r="M21" i="5"/>
  <c r="N21" i="5" s="1"/>
  <c r="P21" i="5" s="1"/>
  <c r="M20" i="5"/>
  <c r="N20" i="5" s="1"/>
  <c r="P20" i="5" s="1"/>
  <c r="M19" i="5"/>
  <c r="N19" i="5" s="1"/>
  <c r="P19" i="5" s="1"/>
  <c r="M18" i="5"/>
  <c r="N18" i="5" s="1"/>
  <c r="P18" i="5" s="1"/>
  <c r="M17" i="5"/>
  <c r="N17" i="5" s="1"/>
  <c r="P17" i="5" s="1"/>
  <c r="M16" i="5"/>
  <c r="N16" i="5" s="1"/>
  <c r="P16" i="5" s="1"/>
  <c r="M15" i="5"/>
  <c r="N15" i="5" s="1"/>
  <c r="P15" i="5" s="1"/>
  <c r="M14" i="5"/>
  <c r="N14" i="5" s="1"/>
  <c r="P14" i="5" s="1"/>
  <c r="M13" i="5"/>
  <c r="N13" i="5" s="1"/>
  <c r="P13" i="5" s="1"/>
  <c r="M12" i="5"/>
  <c r="N12" i="5" s="1"/>
  <c r="P12" i="5" s="1"/>
  <c r="M11" i="5"/>
  <c r="N11" i="5" s="1"/>
  <c r="P11" i="5" s="1"/>
  <c r="M10" i="5"/>
  <c r="N10" i="5" s="1"/>
  <c r="P10" i="5" s="1"/>
  <c r="M9" i="5"/>
  <c r="N9" i="5" s="1"/>
  <c r="P9" i="5" s="1"/>
  <c r="M8" i="5"/>
  <c r="N8" i="5" s="1"/>
  <c r="P8" i="5" s="1"/>
  <c r="B32" i="5"/>
  <c r="C32" i="5" s="1"/>
  <c r="E32" i="5" s="1"/>
  <c r="B31" i="5"/>
  <c r="C31" i="5" s="1"/>
  <c r="E31" i="5" s="1"/>
  <c r="B30" i="5"/>
  <c r="C30" i="5" s="1"/>
  <c r="E30" i="5" s="1"/>
  <c r="B29" i="5"/>
  <c r="C29" i="5" s="1"/>
  <c r="E29" i="5" s="1"/>
  <c r="B28" i="5"/>
  <c r="C28" i="5" s="1"/>
  <c r="E28" i="5" s="1"/>
  <c r="B27" i="5"/>
  <c r="C27" i="5" s="1"/>
  <c r="E27" i="5" s="1"/>
  <c r="B26" i="5"/>
  <c r="C26" i="5" s="1"/>
  <c r="E26" i="5" s="1"/>
  <c r="B25" i="5"/>
  <c r="C25" i="5" s="1"/>
  <c r="E25" i="5" s="1"/>
  <c r="B24" i="5"/>
  <c r="B23" i="5"/>
  <c r="C23" i="5" s="1"/>
  <c r="E23" i="5" s="1"/>
  <c r="B22" i="5"/>
  <c r="C22" i="5" s="1"/>
  <c r="B21" i="5"/>
  <c r="C21" i="5" s="1"/>
  <c r="E21" i="5" s="1"/>
  <c r="B20" i="5"/>
  <c r="B19" i="5"/>
  <c r="C19" i="5" s="1"/>
  <c r="E19" i="5" s="1"/>
  <c r="B18" i="5"/>
  <c r="C18" i="5" s="1"/>
  <c r="E18" i="5" s="1"/>
  <c r="B17" i="5"/>
  <c r="C17" i="5" s="1"/>
  <c r="E17" i="5" s="1"/>
  <c r="B16" i="5"/>
  <c r="C16" i="5" s="1"/>
  <c r="E16" i="5" s="1"/>
  <c r="B15" i="5"/>
  <c r="C15" i="5" s="1"/>
  <c r="E15" i="5" s="1"/>
  <c r="B14" i="5"/>
  <c r="C14" i="5" s="1"/>
  <c r="E14" i="5" s="1"/>
  <c r="B13" i="5"/>
  <c r="C13" i="5" s="1"/>
  <c r="E13" i="5" s="1"/>
  <c r="B12" i="5"/>
  <c r="C12" i="5" s="1"/>
  <c r="E12" i="5" s="1"/>
  <c r="B11" i="5"/>
  <c r="C11" i="5" s="1"/>
  <c r="E11" i="5" s="1"/>
  <c r="B10" i="5"/>
  <c r="C10" i="5" s="1"/>
  <c r="E10" i="5" s="1"/>
  <c r="B9" i="5"/>
  <c r="C9" i="5" s="1"/>
  <c r="E9" i="5" s="1"/>
  <c r="B8" i="5"/>
  <c r="C8" i="5" s="1"/>
  <c r="E8" i="5" s="1"/>
  <c r="M32" i="6"/>
  <c r="N32" i="6" s="1"/>
  <c r="P32" i="6" s="1"/>
  <c r="M31" i="6"/>
  <c r="N31" i="6" s="1"/>
  <c r="P31" i="6" s="1"/>
  <c r="M30" i="6"/>
  <c r="N30" i="6" s="1"/>
  <c r="P30" i="6" s="1"/>
  <c r="M29" i="6"/>
  <c r="N29" i="6" s="1"/>
  <c r="P29" i="6" s="1"/>
  <c r="M28" i="6"/>
  <c r="N28" i="6" s="1"/>
  <c r="P28" i="6" s="1"/>
  <c r="M27" i="6"/>
  <c r="N27" i="6" s="1"/>
  <c r="P27" i="6" s="1"/>
  <c r="M26" i="6"/>
  <c r="N26" i="6" s="1"/>
  <c r="P26" i="6" s="1"/>
  <c r="M25" i="6"/>
  <c r="N25" i="6" s="1"/>
  <c r="P25" i="6" s="1"/>
  <c r="M24" i="6"/>
  <c r="M23" i="6"/>
  <c r="N23" i="6" s="1"/>
  <c r="P23" i="6" s="1"/>
  <c r="M22" i="6"/>
  <c r="N22" i="6" s="1"/>
  <c r="M21" i="6"/>
  <c r="N21" i="6" s="1"/>
  <c r="P21" i="6" s="1"/>
  <c r="M20" i="6"/>
  <c r="M19" i="6"/>
  <c r="N19" i="6" s="1"/>
  <c r="P19" i="6" s="1"/>
  <c r="M18" i="6"/>
  <c r="N18" i="6" s="1"/>
  <c r="M17" i="6"/>
  <c r="N17" i="6" s="1"/>
  <c r="P17" i="6" s="1"/>
  <c r="M16" i="6"/>
  <c r="N16" i="6" s="1"/>
  <c r="P16" i="6" s="1"/>
  <c r="M15" i="6"/>
  <c r="N15" i="6" s="1"/>
  <c r="P15" i="6" s="1"/>
  <c r="M14" i="6"/>
  <c r="M13" i="6"/>
  <c r="N13" i="6" s="1"/>
  <c r="P13" i="6" s="1"/>
  <c r="M12" i="6"/>
  <c r="N12" i="6" s="1"/>
  <c r="M11" i="6"/>
  <c r="N11" i="6" s="1"/>
  <c r="P11" i="6" s="1"/>
  <c r="M10" i="6"/>
  <c r="M9" i="6"/>
  <c r="N9" i="6" s="1"/>
  <c r="P9" i="6" s="1"/>
  <c r="M8" i="6"/>
  <c r="N8" i="6" s="1"/>
  <c r="B32" i="6"/>
  <c r="C32" i="6" s="1"/>
  <c r="B31" i="6"/>
  <c r="C31" i="6" s="1"/>
  <c r="E31" i="6" s="1"/>
  <c r="B30" i="6"/>
  <c r="B29" i="6"/>
  <c r="C29" i="6" s="1"/>
  <c r="E29" i="6" s="1"/>
  <c r="B28" i="6"/>
  <c r="C28" i="6" s="1"/>
  <c r="B27" i="6"/>
  <c r="C27" i="6" s="1"/>
  <c r="E27" i="6" s="1"/>
  <c r="B26" i="6"/>
  <c r="B25" i="6"/>
  <c r="C25" i="6" s="1"/>
  <c r="E25" i="6" s="1"/>
  <c r="B24" i="6"/>
  <c r="C24" i="6" s="1"/>
  <c r="B23" i="6"/>
  <c r="C23" i="6" s="1"/>
  <c r="E23" i="6" s="1"/>
  <c r="B22" i="6"/>
  <c r="C22" i="6" s="1"/>
  <c r="E22" i="6" s="1"/>
  <c r="B21" i="6"/>
  <c r="C21" i="6" s="1"/>
  <c r="E21" i="6" s="1"/>
  <c r="B20" i="6"/>
  <c r="C20" i="6" s="1"/>
  <c r="E20" i="6" s="1"/>
  <c r="B19" i="6"/>
  <c r="C19" i="6" s="1"/>
  <c r="E19" i="6" s="1"/>
  <c r="B18" i="6"/>
  <c r="C18" i="6" s="1"/>
  <c r="E18" i="6" s="1"/>
  <c r="B17" i="6"/>
  <c r="C17" i="6" s="1"/>
  <c r="E17" i="6" s="1"/>
  <c r="B16" i="6"/>
  <c r="C16" i="6" s="1"/>
  <c r="E16" i="6" s="1"/>
  <c r="B15" i="6"/>
  <c r="C15" i="6" s="1"/>
  <c r="B14" i="6"/>
  <c r="C14" i="6" s="1"/>
  <c r="E14" i="6" s="1"/>
  <c r="B13" i="6"/>
  <c r="C13" i="6" s="1"/>
  <c r="E13" i="6" s="1"/>
  <c r="B12" i="6"/>
  <c r="C12" i="6" s="1"/>
  <c r="E12" i="6" s="1"/>
  <c r="B11" i="6"/>
  <c r="C11" i="6" s="1"/>
  <c r="E11" i="6" s="1"/>
  <c r="B10" i="6"/>
  <c r="C10" i="6" s="1"/>
  <c r="E10" i="6" s="1"/>
  <c r="B9" i="6"/>
  <c r="C9" i="6" s="1"/>
  <c r="E9" i="6" s="1"/>
  <c r="B8" i="6"/>
  <c r="C8" i="6" s="1"/>
  <c r="E8" i="6" s="1"/>
  <c r="M32" i="7"/>
  <c r="N32" i="7" s="1"/>
  <c r="P32" i="7" s="1"/>
  <c r="M31" i="7"/>
  <c r="N31" i="7" s="1"/>
  <c r="P31" i="7" s="1"/>
  <c r="M30" i="7"/>
  <c r="N30" i="7" s="1"/>
  <c r="P30" i="7" s="1"/>
  <c r="M29" i="7"/>
  <c r="N29" i="7" s="1"/>
  <c r="P29" i="7" s="1"/>
  <c r="M28" i="7"/>
  <c r="N28" i="7" s="1"/>
  <c r="P28" i="7" s="1"/>
  <c r="M27" i="7"/>
  <c r="N27" i="7" s="1"/>
  <c r="P27" i="7" s="1"/>
  <c r="M26" i="7"/>
  <c r="N26" i="7" s="1"/>
  <c r="P26" i="7" s="1"/>
  <c r="M25" i="7"/>
  <c r="N25" i="7" s="1"/>
  <c r="P25" i="7" s="1"/>
  <c r="M24" i="7"/>
  <c r="M23" i="7"/>
  <c r="N23" i="7" s="1"/>
  <c r="P23" i="7" s="1"/>
  <c r="M22" i="7"/>
  <c r="N22" i="7" s="1"/>
  <c r="M21" i="7"/>
  <c r="N21" i="7" s="1"/>
  <c r="P21" i="7" s="1"/>
  <c r="M20" i="7"/>
  <c r="M19" i="7"/>
  <c r="N19" i="7" s="1"/>
  <c r="P19" i="7" s="1"/>
  <c r="M18" i="7"/>
  <c r="N18" i="7" s="1"/>
  <c r="M17" i="7"/>
  <c r="N17" i="7" s="1"/>
  <c r="P17" i="7" s="1"/>
  <c r="M16" i="7"/>
  <c r="N16" i="7" s="1"/>
  <c r="P16" i="7" s="1"/>
  <c r="M15" i="7"/>
  <c r="N15" i="7" s="1"/>
  <c r="P15" i="7" s="1"/>
  <c r="M14" i="7"/>
  <c r="M13" i="7"/>
  <c r="N13" i="7" s="1"/>
  <c r="P13" i="7" s="1"/>
  <c r="M12" i="7"/>
  <c r="N12" i="7" s="1"/>
  <c r="M11" i="7"/>
  <c r="N11" i="7" s="1"/>
  <c r="P11" i="7" s="1"/>
  <c r="M10" i="7"/>
  <c r="M9" i="7"/>
  <c r="N9" i="7" s="1"/>
  <c r="P9" i="7" s="1"/>
  <c r="M8" i="7"/>
  <c r="N8" i="7" s="1"/>
  <c r="P8" i="7" s="1"/>
  <c r="B32" i="7"/>
  <c r="C32" i="7" s="1"/>
  <c r="E32" i="7" s="1"/>
  <c r="B31" i="7"/>
  <c r="C31" i="7" s="1"/>
  <c r="E31" i="7" s="1"/>
  <c r="B30" i="7"/>
  <c r="C30" i="7" s="1"/>
  <c r="E30" i="7" s="1"/>
  <c r="B29" i="7"/>
  <c r="C29" i="7" s="1"/>
  <c r="E29" i="7" s="1"/>
  <c r="B28" i="7"/>
  <c r="C28" i="7" s="1"/>
  <c r="E28" i="7" s="1"/>
  <c r="B27" i="7"/>
  <c r="C27" i="7" s="1"/>
  <c r="E27" i="7" s="1"/>
  <c r="B26" i="7"/>
  <c r="C26" i="7" s="1"/>
  <c r="E26" i="7" s="1"/>
  <c r="B25" i="7"/>
  <c r="C25" i="7" s="1"/>
  <c r="E25" i="7" s="1"/>
  <c r="B24" i="7"/>
  <c r="B23" i="7"/>
  <c r="C23" i="7" s="1"/>
  <c r="E23" i="7" s="1"/>
  <c r="B22" i="7"/>
  <c r="C22" i="7" s="1"/>
  <c r="B21" i="7"/>
  <c r="C21" i="7" s="1"/>
  <c r="E21" i="7" s="1"/>
  <c r="B20" i="7"/>
  <c r="B19" i="7"/>
  <c r="C19" i="7" s="1"/>
  <c r="E19" i="7" s="1"/>
  <c r="B18" i="7"/>
  <c r="C18" i="7" s="1"/>
  <c r="B17" i="7"/>
  <c r="C17" i="7" s="1"/>
  <c r="E17" i="7" s="1"/>
  <c r="B16" i="7"/>
  <c r="C16" i="7" s="1"/>
  <c r="E16" i="7" s="1"/>
  <c r="B15" i="7"/>
  <c r="C15" i="7" s="1"/>
  <c r="E15" i="7" s="1"/>
  <c r="B14" i="7"/>
  <c r="C14" i="7" s="1"/>
  <c r="E14" i="7" s="1"/>
  <c r="B13" i="7"/>
  <c r="C13" i="7" s="1"/>
  <c r="E13" i="7" s="1"/>
  <c r="B12" i="7"/>
  <c r="C12" i="7" s="1"/>
  <c r="E12" i="7" s="1"/>
  <c r="B11" i="7"/>
  <c r="C11" i="7" s="1"/>
  <c r="E11" i="7" s="1"/>
  <c r="B10" i="7"/>
  <c r="C10" i="7" s="1"/>
  <c r="E10" i="7" s="1"/>
  <c r="B9" i="7"/>
  <c r="C9" i="7" s="1"/>
  <c r="E9" i="7" s="1"/>
  <c r="B8" i="7"/>
  <c r="C8" i="7" s="1"/>
  <c r="E8" i="7" s="1"/>
  <c r="M32" i="8"/>
  <c r="N32" i="8" s="1"/>
  <c r="P32" i="8" s="1"/>
  <c r="M31" i="8"/>
  <c r="N31" i="8" s="1"/>
  <c r="P31" i="8" s="1"/>
  <c r="M30" i="8"/>
  <c r="N30" i="8" s="1"/>
  <c r="P30" i="8" s="1"/>
  <c r="M29" i="8"/>
  <c r="N29" i="8" s="1"/>
  <c r="P29" i="8" s="1"/>
  <c r="M28" i="8"/>
  <c r="N28" i="8" s="1"/>
  <c r="P28" i="8" s="1"/>
  <c r="M27" i="8"/>
  <c r="N27" i="8" s="1"/>
  <c r="P27" i="8" s="1"/>
  <c r="M26" i="8"/>
  <c r="N26" i="8" s="1"/>
  <c r="P26" i="8" s="1"/>
  <c r="M25" i="8"/>
  <c r="N25" i="8" s="1"/>
  <c r="P25" i="8" s="1"/>
  <c r="M24" i="8"/>
  <c r="N24" i="8" s="1"/>
  <c r="M23" i="8"/>
  <c r="N23" i="8" s="1"/>
  <c r="P23" i="8" s="1"/>
  <c r="M22" i="8"/>
  <c r="M21" i="8"/>
  <c r="N21" i="8" s="1"/>
  <c r="P21" i="8" s="1"/>
  <c r="M20" i="8"/>
  <c r="N20" i="8" s="1"/>
  <c r="P20" i="8" s="1"/>
  <c r="M19" i="8"/>
  <c r="N19" i="8" s="1"/>
  <c r="P19" i="8" s="1"/>
  <c r="M18" i="8"/>
  <c r="N18" i="8" s="1"/>
  <c r="P18" i="8" s="1"/>
  <c r="M17" i="8"/>
  <c r="N17" i="8" s="1"/>
  <c r="P17" i="8" s="1"/>
  <c r="M16" i="8"/>
  <c r="N16" i="8" s="1"/>
  <c r="P16" i="8" s="1"/>
  <c r="M15" i="8"/>
  <c r="N15" i="8" s="1"/>
  <c r="P15" i="8" s="1"/>
  <c r="M14" i="8"/>
  <c r="N14" i="8" s="1"/>
  <c r="P14" i="8" s="1"/>
  <c r="M13" i="8"/>
  <c r="N13" i="8" s="1"/>
  <c r="P13" i="8" s="1"/>
  <c r="M12" i="8"/>
  <c r="N12" i="8" s="1"/>
  <c r="P12" i="8" s="1"/>
  <c r="M11" i="8"/>
  <c r="N11" i="8" s="1"/>
  <c r="P11" i="8" s="1"/>
  <c r="M10" i="8"/>
  <c r="N10" i="8" s="1"/>
  <c r="P10" i="8" s="1"/>
  <c r="M9" i="8"/>
  <c r="N9" i="8" s="1"/>
  <c r="P9" i="8" s="1"/>
  <c r="M8" i="8"/>
  <c r="N8" i="8" s="1"/>
  <c r="P8" i="8" s="1"/>
  <c r="B32" i="8"/>
  <c r="C32" i="8" s="1"/>
  <c r="E32" i="8" s="1"/>
  <c r="B31" i="8"/>
  <c r="B30" i="8"/>
  <c r="C30" i="8" s="1"/>
  <c r="E30" i="8" s="1"/>
  <c r="B29" i="8"/>
  <c r="C29" i="8" s="1"/>
  <c r="B28" i="8"/>
  <c r="C28" i="8" s="1"/>
  <c r="E28" i="8" s="1"/>
  <c r="B27" i="8"/>
  <c r="C27" i="8" s="1"/>
  <c r="E27" i="8" s="1"/>
  <c r="B26" i="8"/>
  <c r="C26" i="8" s="1"/>
  <c r="E26" i="8" s="1"/>
  <c r="B25" i="8"/>
  <c r="C25" i="8" s="1"/>
  <c r="E25" i="8" s="1"/>
  <c r="B24" i="8"/>
  <c r="C24" i="8" s="1"/>
  <c r="B23" i="8"/>
  <c r="C23" i="8" s="1"/>
  <c r="E23" i="8" s="1"/>
  <c r="B22" i="8"/>
  <c r="C22" i="8" s="1"/>
  <c r="E22" i="8" s="1"/>
  <c r="B21" i="8"/>
  <c r="C21" i="8" s="1"/>
  <c r="E21" i="8" s="1"/>
  <c r="B20" i="8"/>
  <c r="C20" i="8" s="1"/>
  <c r="E20" i="8" s="1"/>
  <c r="B19" i="8"/>
  <c r="C19" i="8" s="1"/>
  <c r="E19" i="8" s="1"/>
  <c r="B18" i="8"/>
  <c r="C18" i="8" s="1"/>
  <c r="E18" i="8" s="1"/>
  <c r="B17" i="8"/>
  <c r="C17" i="8" s="1"/>
  <c r="E17" i="8" s="1"/>
  <c r="B16" i="8"/>
  <c r="C16" i="8" s="1"/>
  <c r="E16" i="8" s="1"/>
  <c r="B15" i="8"/>
  <c r="C15" i="8" s="1"/>
  <c r="E15" i="8" s="1"/>
  <c r="B14" i="8"/>
  <c r="C14" i="8" s="1"/>
  <c r="E14" i="8" s="1"/>
  <c r="B13" i="8"/>
  <c r="C13" i="8" s="1"/>
  <c r="B12" i="8"/>
  <c r="C12" i="8" s="1"/>
  <c r="E12" i="8" s="1"/>
  <c r="B11" i="8"/>
  <c r="B10" i="8"/>
  <c r="C10" i="8" s="1"/>
  <c r="E10" i="8" s="1"/>
  <c r="B9" i="8"/>
  <c r="C9" i="8" s="1"/>
  <c r="E9" i="8" s="1"/>
  <c r="B8" i="8"/>
  <c r="C8" i="8" s="1"/>
  <c r="E8" i="8" s="1"/>
  <c r="N33" i="4"/>
  <c r="O33" i="4" s="1"/>
  <c r="P33" i="4"/>
  <c r="N34" i="4"/>
  <c r="O34" i="4" s="1"/>
  <c r="P34" i="4"/>
  <c r="N33" i="11"/>
  <c r="O33" i="11" s="1"/>
  <c r="N34" i="11"/>
  <c r="O34" i="11" s="1"/>
  <c r="C33" i="7"/>
  <c r="D33" i="7" s="1"/>
  <c r="E33" i="7"/>
  <c r="C34" i="7"/>
  <c r="D34" i="7" s="1"/>
  <c r="E34" i="7"/>
  <c r="N33" i="8"/>
  <c r="O33" i="8" s="1"/>
  <c r="P33" i="8"/>
  <c r="N34" i="8"/>
  <c r="O34" i="8"/>
  <c r="P34" i="8"/>
  <c r="C33" i="4"/>
  <c r="C34" i="4"/>
  <c r="C11" i="8" l="1"/>
  <c r="E11" i="8" s="1"/>
  <c r="E13" i="8"/>
  <c r="J13" i="8" s="1"/>
  <c r="E24" i="8"/>
  <c r="I24" i="8" s="1"/>
  <c r="E29" i="8"/>
  <c r="J29" i="8" s="1"/>
  <c r="C31" i="8"/>
  <c r="E31" i="8" s="1"/>
  <c r="N7" i="8"/>
  <c r="P7" i="8" s="1"/>
  <c r="N22" i="8"/>
  <c r="P22" i="8" s="1"/>
  <c r="P24" i="8"/>
  <c r="T24" i="8" s="1"/>
  <c r="T28" i="13"/>
  <c r="U28" i="13"/>
  <c r="S28" i="13"/>
  <c r="T24" i="13"/>
  <c r="U24" i="13"/>
  <c r="S24" i="13"/>
  <c r="T22" i="13"/>
  <c r="U22" i="13"/>
  <c r="S22" i="13"/>
  <c r="T16" i="13"/>
  <c r="U16" i="13"/>
  <c r="S16" i="13"/>
  <c r="T12" i="13"/>
  <c r="U12" i="13"/>
  <c r="S12" i="13"/>
  <c r="T10" i="13"/>
  <c r="U10" i="13"/>
  <c r="S10" i="13"/>
  <c r="T31" i="13"/>
  <c r="U31" i="13"/>
  <c r="S31" i="13"/>
  <c r="T29" i="13"/>
  <c r="U29" i="13"/>
  <c r="S29" i="13"/>
  <c r="T27" i="13"/>
  <c r="U27" i="13"/>
  <c r="S27" i="13"/>
  <c r="T25" i="13"/>
  <c r="U25" i="13"/>
  <c r="S25" i="13"/>
  <c r="T23" i="13"/>
  <c r="U23" i="13"/>
  <c r="S23" i="13"/>
  <c r="T21" i="13"/>
  <c r="U21" i="13"/>
  <c r="S21" i="13"/>
  <c r="T19" i="13"/>
  <c r="U19" i="13"/>
  <c r="S19" i="13"/>
  <c r="T17" i="13"/>
  <c r="U17" i="13"/>
  <c r="S17" i="13"/>
  <c r="T15" i="13"/>
  <c r="U15" i="13"/>
  <c r="S15" i="13"/>
  <c r="T13" i="13"/>
  <c r="U13" i="13"/>
  <c r="S13" i="13"/>
  <c r="T11" i="13"/>
  <c r="U11" i="13"/>
  <c r="S11" i="13"/>
  <c r="T9" i="13"/>
  <c r="U9" i="13"/>
  <c r="S9" i="13"/>
  <c r="T30" i="13"/>
  <c r="U30" i="13"/>
  <c r="S30" i="13"/>
  <c r="T18" i="13"/>
  <c r="U18" i="13"/>
  <c r="S18" i="13"/>
  <c r="T8" i="13"/>
  <c r="U8" i="13"/>
  <c r="S8" i="13"/>
  <c r="T26" i="13"/>
  <c r="U26" i="13"/>
  <c r="S26" i="13"/>
  <c r="T20" i="13"/>
  <c r="U20" i="13"/>
  <c r="S20" i="13"/>
  <c r="T14" i="13"/>
  <c r="U14" i="13"/>
  <c r="S14" i="13"/>
  <c r="I30" i="13"/>
  <c r="J30" i="13"/>
  <c r="H30" i="13"/>
  <c r="I28" i="13"/>
  <c r="J28" i="13"/>
  <c r="H28" i="13"/>
  <c r="I26" i="13"/>
  <c r="J26" i="13"/>
  <c r="H26" i="13"/>
  <c r="I24" i="13"/>
  <c r="J24" i="13"/>
  <c r="H24" i="13"/>
  <c r="I22" i="13"/>
  <c r="J22" i="13"/>
  <c r="H22" i="13"/>
  <c r="I20" i="13"/>
  <c r="J20" i="13"/>
  <c r="H20" i="13"/>
  <c r="I18" i="13"/>
  <c r="J18" i="13"/>
  <c r="H18" i="13"/>
  <c r="I16" i="13"/>
  <c r="J16" i="13"/>
  <c r="H16" i="13"/>
  <c r="I14" i="13"/>
  <c r="J14" i="13"/>
  <c r="H14" i="13"/>
  <c r="I12" i="13"/>
  <c r="J12" i="13"/>
  <c r="H12" i="13"/>
  <c r="I10" i="13"/>
  <c r="J10" i="13"/>
  <c r="H10" i="13"/>
  <c r="I8" i="13"/>
  <c r="J8" i="13"/>
  <c r="H8" i="13"/>
  <c r="I31" i="13"/>
  <c r="J31" i="13"/>
  <c r="H31" i="13"/>
  <c r="I29" i="13"/>
  <c r="J29" i="13"/>
  <c r="H29" i="13"/>
  <c r="I27" i="13"/>
  <c r="J27" i="13"/>
  <c r="H27" i="13"/>
  <c r="I25" i="13"/>
  <c r="J25" i="13"/>
  <c r="H25" i="13"/>
  <c r="I23" i="13"/>
  <c r="J23" i="13"/>
  <c r="H23" i="13"/>
  <c r="I21" i="13"/>
  <c r="J21" i="13"/>
  <c r="H21" i="13"/>
  <c r="I19" i="13"/>
  <c r="J19" i="13"/>
  <c r="H19" i="13"/>
  <c r="I17" i="13"/>
  <c r="J17" i="13"/>
  <c r="H17" i="13"/>
  <c r="I15" i="13"/>
  <c r="J15" i="13"/>
  <c r="H15" i="13"/>
  <c r="I13" i="13"/>
  <c r="J13" i="13"/>
  <c r="H13" i="13"/>
  <c r="I11" i="13"/>
  <c r="J11" i="13"/>
  <c r="H11" i="13"/>
  <c r="I9" i="13"/>
  <c r="J9" i="13"/>
  <c r="H9" i="13"/>
  <c r="T6" i="13"/>
  <c r="U6" i="13"/>
  <c r="S6" i="13"/>
  <c r="T7" i="13"/>
  <c r="U7" i="13"/>
  <c r="S7" i="13"/>
  <c r="I7" i="13"/>
  <c r="J7" i="13"/>
  <c r="H7" i="13"/>
  <c r="C7" i="4"/>
  <c r="E7" i="4" s="1"/>
  <c r="E12" i="4"/>
  <c r="I12" i="4" s="1"/>
  <c r="C18" i="4"/>
  <c r="E18" i="4" s="1"/>
  <c r="E20" i="4"/>
  <c r="I20" i="4" s="1"/>
  <c r="C22" i="4"/>
  <c r="E22" i="4" s="1"/>
  <c r="E24" i="4"/>
  <c r="I24" i="4" s="1"/>
  <c r="N7" i="4"/>
  <c r="P7" i="4" s="1"/>
  <c r="P20" i="4"/>
  <c r="T20" i="4" s="1"/>
  <c r="N22" i="4"/>
  <c r="P22" i="4" s="1"/>
  <c r="P24" i="4"/>
  <c r="T24" i="4" s="1"/>
  <c r="N26" i="4"/>
  <c r="P26" i="4" s="1"/>
  <c r="P28" i="4"/>
  <c r="T28" i="4" s="1"/>
  <c r="N30" i="4"/>
  <c r="P30" i="4" s="1"/>
  <c r="C7" i="11"/>
  <c r="E7" i="11" s="1"/>
  <c r="E18" i="11"/>
  <c r="I18" i="11" s="1"/>
  <c r="C20" i="11"/>
  <c r="E20" i="11" s="1"/>
  <c r="E22" i="11"/>
  <c r="I22" i="11" s="1"/>
  <c r="C24" i="11"/>
  <c r="E24" i="11" s="1"/>
  <c r="P7" i="11"/>
  <c r="E7" i="5"/>
  <c r="C20" i="5"/>
  <c r="E20" i="5" s="1"/>
  <c r="E22" i="5"/>
  <c r="I22" i="5" s="1"/>
  <c r="C24" i="5"/>
  <c r="E24" i="5" s="1"/>
  <c r="P7" i="5"/>
  <c r="E7" i="6"/>
  <c r="E15" i="6"/>
  <c r="J15" i="6" s="1"/>
  <c r="E24" i="6"/>
  <c r="I24" i="6" s="1"/>
  <c r="C26" i="6"/>
  <c r="E26" i="6" s="1"/>
  <c r="E28" i="6"/>
  <c r="I28" i="6" s="1"/>
  <c r="C30" i="6"/>
  <c r="E30" i="6" s="1"/>
  <c r="E32" i="6"/>
  <c r="I32" i="6" s="1"/>
  <c r="N7" i="6"/>
  <c r="P7" i="6" s="1"/>
  <c r="P8" i="6"/>
  <c r="T8" i="6" s="1"/>
  <c r="N10" i="6"/>
  <c r="P10" i="6" s="1"/>
  <c r="P12" i="6"/>
  <c r="T12" i="6" s="1"/>
  <c r="N14" i="6"/>
  <c r="P14" i="6" s="1"/>
  <c r="P18" i="6"/>
  <c r="T18" i="6" s="1"/>
  <c r="N20" i="6"/>
  <c r="P20" i="6" s="1"/>
  <c r="P22" i="6"/>
  <c r="T22" i="6" s="1"/>
  <c r="N24" i="6"/>
  <c r="P24" i="6" s="1"/>
  <c r="C7" i="7"/>
  <c r="E7" i="7" s="1"/>
  <c r="E18" i="7"/>
  <c r="I18" i="7" s="1"/>
  <c r="C20" i="7"/>
  <c r="E20" i="7" s="1"/>
  <c r="E22" i="7"/>
  <c r="I22" i="7" s="1"/>
  <c r="C24" i="7"/>
  <c r="E24" i="7" s="1"/>
  <c r="P7" i="7"/>
  <c r="N10" i="7"/>
  <c r="P10" i="7" s="1"/>
  <c r="P12" i="7"/>
  <c r="T12" i="7" s="1"/>
  <c r="N14" i="7"/>
  <c r="P14" i="7" s="1"/>
  <c r="P18" i="7"/>
  <c r="T18" i="7" s="1"/>
  <c r="N20" i="7"/>
  <c r="P20" i="7" s="1"/>
  <c r="P22" i="7"/>
  <c r="T22" i="7" s="1"/>
  <c r="N24" i="7"/>
  <c r="P24" i="7" s="1"/>
  <c r="T8" i="4"/>
  <c r="U8" i="4"/>
  <c r="S8" i="4"/>
  <c r="T10" i="4"/>
  <c r="U10" i="4"/>
  <c r="S10" i="4"/>
  <c r="T12" i="4"/>
  <c r="U12" i="4"/>
  <c r="S12" i="4"/>
  <c r="T14" i="4"/>
  <c r="U14" i="4"/>
  <c r="S14" i="4"/>
  <c r="T16" i="4"/>
  <c r="U16" i="4"/>
  <c r="S16" i="4"/>
  <c r="T18" i="4"/>
  <c r="U18" i="4"/>
  <c r="S18" i="4"/>
  <c r="U21" i="4"/>
  <c r="S21" i="4"/>
  <c r="T21" i="4"/>
  <c r="U25" i="4"/>
  <c r="S25" i="4"/>
  <c r="T25" i="4"/>
  <c r="U29" i="4"/>
  <c r="S29" i="4"/>
  <c r="T29" i="4"/>
  <c r="T32" i="4"/>
  <c r="U32" i="4"/>
  <c r="S32" i="4"/>
  <c r="U9" i="4"/>
  <c r="S9" i="4"/>
  <c r="T9" i="4"/>
  <c r="U11" i="4"/>
  <c r="S11" i="4"/>
  <c r="T11" i="4"/>
  <c r="U13" i="4"/>
  <c r="S13" i="4"/>
  <c r="T13" i="4"/>
  <c r="U15" i="4"/>
  <c r="S15" i="4"/>
  <c r="T15" i="4"/>
  <c r="U17" i="4"/>
  <c r="S17" i="4"/>
  <c r="T17" i="4"/>
  <c r="U19" i="4"/>
  <c r="S19" i="4"/>
  <c r="T19" i="4"/>
  <c r="U23" i="4"/>
  <c r="S23" i="4"/>
  <c r="T23" i="4"/>
  <c r="U27" i="4"/>
  <c r="S27" i="4"/>
  <c r="T27" i="4"/>
  <c r="U31" i="4"/>
  <c r="S31" i="4"/>
  <c r="T31" i="4"/>
  <c r="S20" i="4"/>
  <c r="U20" i="4"/>
  <c r="S24" i="4"/>
  <c r="U24" i="4"/>
  <c r="S28" i="4"/>
  <c r="U28" i="4"/>
  <c r="J9" i="4"/>
  <c r="H9" i="4"/>
  <c r="I9" i="4"/>
  <c r="J11" i="4"/>
  <c r="H11" i="4"/>
  <c r="I11" i="4"/>
  <c r="I14" i="4"/>
  <c r="J14" i="4"/>
  <c r="H14" i="4"/>
  <c r="I16" i="4"/>
  <c r="J16" i="4"/>
  <c r="H16" i="4"/>
  <c r="J19" i="4"/>
  <c r="H19" i="4"/>
  <c r="I19" i="4"/>
  <c r="J23" i="4"/>
  <c r="H23" i="4"/>
  <c r="I23" i="4"/>
  <c r="I26" i="4"/>
  <c r="J26" i="4"/>
  <c r="H26" i="4"/>
  <c r="I28" i="4"/>
  <c r="J28" i="4"/>
  <c r="H28" i="4"/>
  <c r="I30" i="4"/>
  <c r="J30" i="4"/>
  <c r="H30" i="4"/>
  <c r="I32" i="4"/>
  <c r="J32" i="4"/>
  <c r="H32" i="4"/>
  <c r="I8" i="4"/>
  <c r="J8" i="4"/>
  <c r="H8" i="4"/>
  <c r="I10" i="4"/>
  <c r="J10" i="4"/>
  <c r="H10" i="4"/>
  <c r="J13" i="4"/>
  <c r="H13" i="4"/>
  <c r="I13" i="4"/>
  <c r="J15" i="4"/>
  <c r="H15" i="4"/>
  <c r="I15" i="4"/>
  <c r="J17" i="4"/>
  <c r="H17" i="4"/>
  <c r="I17" i="4"/>
  <c r="J21" i="4"/>
  <c r="H21" i="4"/>
  <c r="I21" i="4"/>
  <c r="J25" i="4"/>
  <c r="H25" i="4"/>
  <c r="I25" i="4"/>
  <c r="J27" i="4"/>
  <c r="H27" i="4"/>
  <c r="I27" i="4"/>
  <c r="J29" i="4"/>
  <c r="H29" i="4"/>
  <c r="I29" i="4"/>
  <c r="J31" i="4"/>
  <c r="H31" i="4"/>
  <c r="I31" i="4"/>
  <c r="H12" i="4"/>
  <c r="J12" i="4"/>
  <c r="H20" i="4"/>
  <c r="J20" i="4"/>
  <c r="H24" i="4"/>
  <c r="J24" i="4"/>
  <c r="T8" i="11"/>
  <c r="U8" i="11"/>
  <c r="S8" i="11"/>
  <c r="T10" i="11"/>
  <c r="U10" i="11"/>
  <c r="S10" i="11"/>
  <c r="T12" i="11"/>
  <c r="U12" i="11"/>
  <c r="S12" i="11"/>
  <c r="T14" i="11"/>
  <c r="U14" i="11"/>
  <c r="S14" i="11"/>
  <c r="T16" i="11"/>
  <c r="U16" i="11"/>
  <c r="S16" i="11"/>
  <c r="T18" i="11"/>
  <c r="U18" i="11"/>
  <c r="S18" i="11"/>
  <c r="T20" i="11"/>
  <c r="U20" i="11"/>
  <c r="S20" i="11"/>
  <c r="T22" i="11"/>
  <c r="U22" i="11"/>
  <c r="S22" i="11"/>
  <c r="T24" i="11"/>
  <c r="U24" i="11"/>
  <c r="S24" i="11"/>
  <c r="T26" i="11"/>
  <c r="U26" i="11"/>
  <c r="S26" i="11"/>
  <c r="T28" i="11"/>
  <c r="U28" i="11"/>
  <c r="S28" i="11"/>
  <c r="T30" i="11"/>
  <c r="U30" i="11"/>
  <c r="S30" i="11"/>
  <c r="T32" i="11"/>
  <c r="P33" i="11"/>
  <c r="P34" i="11" s="1"/>
  <c r="U32" i="11"/>
  <c r="S32" i="11"/>
  <c r="U9" i="11"/>
  <c r="S9" i="11"/>
  <c r="T9" i="11"/>
  <c r="U11" i="11"/>
  <c r="S11" i="11"/>
  <c r="T11" i="11"/>
  <c r="U13" i="11"/>
  <c r="S13" i="11"/>
  <c r="T13" i="11"/>
  <c r="U15" i="11"/>
  <c r="S15" i="11"/>
  <c r="T15" i="11"/>
  <c r="U17" i="11"/>
  <c r="S17" i="11"/>
  <c r="T17" i="11"/>
  <c r="U19" i="11"/>
  <c r="S19" i="11"/>
  <c r="T19" i="11"/>
  <c r="U21" i="11"/>
  <c r="S21" i="11"/>
  <c r="T21" i="11"/>
  <c r="U23" i="11"/>
  <c r="S23" i="11"/>
  <c r="T23" i="11"/>
  <c r="U25" i="11"/>
  <c r="S25" i="11"/>
  <c r="T25" i="11"/>
  <c r="U27" i="11"/>
  <c r="S27" i="11"/>
  <c r="T27" i="11"/>
  <c r="U29" i="11"/>
  <c r="S29" i="11"/>
  <c r="T29" i="11"/>
  <c r="U31" i="11"/>
  <c r="S31" i="11"/>
  <c r="T31" i="11"/>
  <c r="I8" i="11"/>
  <c r="J8" i="11"/>
  <c r="H8" i="11"/>
  <c r="I10" i="11"/>
  <c r="J10" i="11"/>
  <c r="H10" i="11"/>
  <c r="I12" i="11"/>
  <c r="J12" i="11"/>
  <c r="H12" i="11"/>
  <c r="I14" i="11"/>
  <c r="J14" i="11"/>
  <c r="H14" i="11"/>
  <c r="I16" i="11"/>
  <c r="J16" i="11"/>
  <c r="H16" i="11"/>
  <c r="J19" i="11"/>
  <c r="H19" i="11"/>
  <c r="I19" i="11"/>
  <c r="J23" i="11"/>
  <c r="H23" i="11"/>
  <c r="I23" i="11"/>
  <c r="I26" i="11"/>
  <c r="J26" i="11"/>
  <c r="H26" i="11"/>
  <c r="I28" i="11"/>
  <c r="J28" i="11"/>
  <c r="H28" i="11"/>
  <c r="I30" i="11"/>
  <c r="J30" i="11"/>
  <c r="H30" i="11"/>
  <c r="I32" i="11"/>
  <c r="J32" i="11"/>
  <c r="H32" i="11"/>
  <c r="J9" i="11"/>
  <c r="H9" i="11"/>
  <c r="I9" i="11"/>
  <c r="J11" i="11"/>
  <c r="H11" i="11"/>
  <c r="I11" i="11"/>
  <c r="J13" i="11"/>
  <c r="H13" i="11"/>
  <c r="I13" i="11"/>
  <c r="J15" i="11"/>
  <c r="H15" i="11"/>
  <c r="I15" i="11"/>
  <c r="J17" i="11"/>
  <c r="H17" i="11"/>
  <c r="I17" i="11"/>
  <c r="J21" i="11"/>
  <c r="H21" i="11"/>
  <c r="I21" i="11"/>
  <c r="J25" i="11"/>
  <c r="H25" i="11"/>
  <c r="I25" i="11"/>
  <c r="J27" i="11"/>
  <c r="H27" i="11"/>
  <c r="I27" i="11"/>
  <c r="J29" i="11"/>
  <c r="H29" i="11"/>
  <c r="I29" i="11"/>
  <c r="J31" i="11"/>
  <c r="H31" i="11"/>
  <c r="I31" i="11"/>
  <c r="H18" i="11"/>
  <c r="J18" i="11"/>
  <c r="H22" i="11"/>
  <c r="J22" i="11"/>
  <c r="T8" i="5"/>
  <c r="U8" i="5"/>
  <c r="S8" i="5"/>
  <c r="T10" i="5"/>
  <c r="U10" i="5"/>
  <c r="S10" i="5"/>
  <c r="T12" i="5"/>
  <c r="U12" i="5"/>
  <c r="S12" i="5"/>
  <c r="T14" i="5"/>
  <c r="U14" i="5"/>
  <c r="S14" i="5"/>
  <c r="T16" i="5"/>
  <c r="U16" i="5"/>
  <c r="S16" i="5"/>
  <c r="T18" i="5"/>
  <c r="U18" i="5"/>
  <c r="S18" i="5"/>
  <c r="T20" i="5"/>
  <c r="U20" i="5"/>
  <c r="S20" i="5"/>
  <c r="T22" i="5"/>
  <c r="U22" i="5"/>
  <c r="S22" i="5"/>
  <c r="T24" i="5"/>
  <c r="U24" i="5"/>
  <c r="S24" i="5"/>
  <c r="T26" i="5"/>
  <c r="U26" i="5"/>
  <c r="S26" i="5"/>
  <c r="T28" i="5"/>
  <c r="U28" i="5"/>
  <c r="S28" i="5"/>
  <c r="T30" i="5"/>
  <c r="U30" i="5"/>
  <c r="S30" i="5"/>
  <c r="T32" i="5"/>
  <c r="P33" i="5"/>
  <c r="P34" i="5" s="1"/>
  <c r="U32" i="5"/>
  <c r="S32" i="5"/>
  <c r="U9" i="5"/>
  <c r="S9" i="5"/>
  <c r="T9" i="5"/>
  <c r="U11" i="5"/>
  <c r="S11" i="5"/>
  <c r="T11" i="5"/>
  <c r="U13" i="5"/>
  <c r="S13" i="5"/>
  <c r="T13" i="5"/>
  <c r="U15" i="5"/>
  <c r="S15" i="5"/>
  <c r="T15" i="5"/>
  <c r="U17" i="5"/>
  <c r="S17" i="5"/>
  <c r="T17" i="5"/>
  <c r="U19" i="5"/>
  <c r="S19" i="5"/>
  <c r="T19" i="5"/>
  <c r="U21" i="5"/>
  <c r="S21" i="5"/>
  <c r="T21" i="5"/>
  <c r="U23" i="5"/>
  <c r="S23" i="5"/>
  <c r="T23" i="5"/>
  <c r="U25" i="5"/>
  <c r="S25" i="5"/>
  <c r="T25" i="5"/>
  <c r="U27" i="5"/>
  <c r="S27" i="5"/>
  <c r="T27" i="5"/>
  <c r="U29" i="5"/>
  <c r="S29" i="5"/>
  <c r="T29" i="5"/>
  <c r="U31" i="5"/>
  <c r="S31" i="5"/>
  <c r="T31" i="5"/>
  <c r="J9" i="5"/>
  <c r="H9" i="5"/>
  <c r="I9" i="5"/>
  <c r="J11" i="5"/>
  <c r="H11" i="5"/>
  <c r="I11" i="5"/>
  <c r="J13" i="5"/>
  <c r="H13" i="5"/>
  <c r="I13" i="5"/>
  <c r="J15" i="5"/>
  <c r="H15" i="5"/>
  <c r="I15" i="5"/>
  <c r="J17" i="5"/>
  <c r="H17" i="5"/>
  <c r="I17" i="5"/>
  <c r="J19" i="5"/>
  <c r="H19" i="5"/>
  <c r="I19" i="5"/>
  <c r="J23" i="5"/>
  <c r="H23" i="5"/>
  <c r="I23" i="5"/>
  <c r="I26" i="5"/>
  <c r="J26" i="5"/>
  <c r="H26" i="5"/>
  <c r="I28" i="5"/>
  <c r="J28" i="5"/>
  <c r="H28" i="5"/>
  <c r="I30" i="5"/>
  <c r="J30" i="5"/>
  <c r="H30" i="5"/>
  <c r="I32" i="5"/>
  <c r="J32" i="5"/>
  <c r="H32" i="5"/>
  <c r="I8" i="5"/>
  <c r="J8" i="5"/>
  <c r="H8" i="5"/>
  <c r="I10" i="5"/>
  <c r="J10" i="5"/>
  <c r="H10" i="5"/>
  <c r="I12" i="5"/>
  <c r="J12" i="5"/>
  <c r="H12" i="5"/>
  <c r="I14" i="5"/>
  <c r="J14" i="5"/>
  <c r="H14" i="5"/>
  <c r="I16" i="5"/>
  <c r="J16" i="5"/>
  <c r="H16" i="5"/>
  <c r="I18" i="5"/>
  <c r="J18" i="5"/>
  <c r="H18" i="5"/>
  <c r="J21" i="5"/>
  <c r="H21" i="5"/>
  <c r="I21" i="5"/>
  <c r="J25" i="5"/>
  <c r="H25" i="5"/>
  <c r="I25" i="5"/>
  <c r="J27" i="5"/>
  <c r="H27" i="5"/>
  <c r="I27" i="5"/>
  <c r="J29" i="5"/>
  <c r="H29" i="5"/>
  <c r="I29" i="5"/>
  <c r="J31" i="5"/>
  <c r="H31" i="5"/>
  <c r="I31" i="5"/>
  <c r="H22" i="5"/>
  <c r="J22" i="5"/>
  <c r="U9" i="6"/>
  <c r="S9" i="6"/>
  <c r="T9" i="6"/>
  <c r="U13" i="6"/>
  <c r="S13" i="6"/>
  <c r="T13" i="6"/>
  <c r="T16" i="6"/>
  <c r="U16" i="6"/>
  <c r="S16" i="6"/>
  <c r="U19" i="6"/>
  <c r="S19" i="6"/>
  <c r="T19" i="6"/>
  <c r="U23" i="6"/>
  <c r="S23" i="6"/>
  <c r="T23" i="6"/>
  <c r="T26" i="6"/>
  <c r="U26" i="6"/>
  <c r="S26" i="6"/>
  <c r="T28" i="6"/>
  <c r="U28" i="6"/>
  <c r="S28" i="6"/>
  <c r="T30" i="6"/>
  <c r="U30" i="6"/>
  <c r="S30" i="6"/>
  <c r="T32" i="6"/>
  <c r="U32" i="6"/>
  <c r="S32" i="6"/>
  <c r="U11" i="6"/>
  <c r="S11" i="6"/>
  <c r="T11" i="6"/>
  <c r="U15" i="6"/>
  <c r="S15" i="6"/>
  <c r="T15" i="6"/>
  <c r="U17" i="6"/>
  <c r="S17" i="6"/>
  <c r="T17" i="6"/>
  <c r="U21" i="6"/>
  <c r="S21" i="6"/>
  <c r="T21" i="6"/>
  <c r="U25" i="6"/>
  <c r="S25" i="6"/>
  <c r="T25" i="6"/>
  <c r="U27" i="6"/>
  <c r="S27" i="6"/>
  <c r="T27" i="6"/>
  <c r="U29" i="6"/>
  <c r="S29" i="6"/>
  <c r="T29" i="6"/>
  <c r="U31" i="6"/>
  <c r="S31" i="6"/>
  <c r="T31" i="6"/>
  <c r="S8" i="6"/>
  <c r="U8" i="6"/>
  <c r="S12" i="6"/>
  <c r="U12" i="6"/>
  <c r="S18" i="6"/>
  <c r="U18" i="6"/>
  <c r="S22" i="6"/>
  <c r="U22" i="6"/>
  <c r="I8" i="6"/>
  <c r="J8" i="6"/>
  <c r="H8" i="6"/>
  <c r="I10" i="6"/>
  <c r="J10" i="6"/>
  <c r="H10" i="6"/>
  <c r="I12" i="6"/>
  <c r="J12" i="6"/>
  <c r="H12" i="6"/>
  <c r="I14" i="6"/>
  <c r="J14" i="6"/>
  <c r="H14" i="6"/>
  <c r="J17" i="6"/>
  <c r="H17" i="6"/>
  <c r="I17" i="6"/>
  <c r="J19" i="6"/>
  <c r="H19" i="6"/>
  <c r="I19" i="6"/>
  <c r="J21" i="6"/>
  <c r="H21" i="6"/>
  <c r="I21" i="6"/>
  <c r="J23" i="6"/>
  <c r="H23" i="6"/>
  <c r="I23" i="6"/>
  <c r="J27" i="6"/>
  <c r="H27" i="6"/>
  <c r="I27" i="6"/>
  <c r="J31" i="6"/>
  <c r="H31" i="6"/>
  <c r="I31" i="6"/>
  <c r="J9" i="6"/>
  <c r="H9" i="6"/>
  <c r="I9" i="6"/>
  <c r="J11" i="6"/>
  <c r="H11" i="6"/>
  <c r="I11" i="6"/>
  <c r="J13" i="6"/>
  <c r="H13" i="6"/>
  <c r="I13" i="6"/>
  <c r="I16" i="6"/>
  <c r="J16" i="6"/>
  <c r="H16" i="6"/>
  <c r="I18" i="6"/>
  <c r="J18" i="6"/>
  <c r="H18" i="6"/>
  <c r="I20" i="6"/>
  <c r="J20" i="6"/>
  <c r="H20" i="6"/>
  <c r="I22" i="6"/>
  <c r="J22" i="6"/>
  <c r="H22" i="6"/>
  <c r="J25" i="6"/>
  <c r="H25" i="6"/>
  <c r="I25" i="6"/>
  <c r="J29" i="6"/>
  <c r="H29" i="6"/>
  <c r="I29" i="6"/>
  <c r="I15" i="6"/>
  <c r="H24" i="6"/>
  <c r="J24" i="6"/>
  <c r="H28" i="6"/>
  <c r="J28" i="6"/>
  <c r="H32" i="6"/>
  <c r="J32" i="6"/>
  <c r="H15" i="6"/>
  <c r="U9" i="7"/>
  <c r="S9" i="7"/>
  <c r="T9" i="7"/>
  <c r="U13" i="7"/>
  <c r="S13" i="7"/>
  <c r="T13" i="7"/>
  <c r="T16" i="7"/>
  <c r="U16" i="7"/>
  <c r="S16" i="7"/>
  <c r="U19" i="7"/>
  <c r="S19" i="7"/>
  <c r="T19" i="7"/>
  <c r="U23" i="7"/>
  <c r="S23" i="7"/>
  <c r="T23" i="7"/>
  <c r="T26" i="7"/>
  <c r="U26" i="7"/>
  <c r="S26" i="7"/>
  <c r="T28" i="7"/>
  <c r="U28" i="7"/>
  <c r="S28" i="7"/>
  <c r="T30" i="7"/>
  <c r="U30" i="7"/>
  <c r="S30" i="7"/>
  <c r="T32" i="7"/>
  <c r="U32" i="7"/>
  <c r="S32" i="7"/>
  <c r="T8" i="7"/>
  <c r="U8" i="7"/>
  <c r="S8" i="7"/>
  <c r="U11" i="7"/>
  <c r="S11" i="7"/>
  <c r="T11" i="7"/>
  <c r="U15" i="7"/>
  <c r="S15" i="7"/>
  <c r="T15" i="7"/>
  <c r="U17" i="7"/>
  <c r="S17" i="7"/>
  <c r="T17" i="7"/>
  <c r="U21" i="7"/>
  <c r="S21" i="7"/>
  <c r="T21" i="7"/>
  <c r="U25" i="7"/>
  <c r="S25" i="7"/>
  <c r="T25" i="7"/>
  <c r="U27" i="7"/>
  <c r="S27" i="7"/>
  <c r="T27" i="7"/>
  <c r="U29" i="7"/>
  <c r="S29" i="7"/>
  <c r="T29" i="7"/>
  <c r="U31" i="7"/>
  <c r="S31" i="7"/>
  <c r="T31" i="7"/>
  <c r="S12" i="7"/>
  <c r="U12" i="7"/>
  <c r="S18" i="7"/>
  <c r="U18" i="7"/>
  <c r="S22" i="7"/>
  <c r="U22" i="7"/>
  <c r="I8" i="7"/>
  <c r="J8" i="7"/>
  <c r="H8" i="7"/>
  <c r="I10" i="7"/>
  <c r="J10" i="7"/>
  <c r="H10" i="7"/>
  <c r="I12" i="7"/>
  <c r="J12" i="7"/>
  <c r="H12" i="7"/>
  <c r="I14" i="7"/>
  <c r="J14" i="7"/>
  <c r="H14" i="7"/>
  <c r="I16" i="7"/>
  <c r="J16" i="7"/>
  <c r="H16" i="7"/>
  <c r="J19" i="7"/>
  <c r="H19" i="7"/>
  <c r="I19" i="7"/>
  <c r="J23" i="7"/>
  <c r="H23" i="7"/>
  <c r="I23" i="7"/>
  <c r="I26" i="7"/>
  <c r="J26" i="7"/>
  <c r="H26" i="7"/>
  <c r="I28" i="7"/>
  <c r="J28" i="7"/>
  <c r="H28" i="7"/>
  <c r="I30" i="7"/>
  <c r="J30" i="7"/>
  <c r="H30" i="7"/>
  <c r="I32" i="7"/>
  <c r="J32" i="7"/>
  <c r="H32" i="7"/>
  <c r="J9" i="7"/>
  <c r="H9" i="7"/>
  <c r="I9" i="7"/>
  <c r="J11" i="7"/>
  <c r="H11" i="7"/>
  <c r="I11" i="7"/>
  <c r="J13" i="7"/>
  <c r="H13" i="7"/>
  <c r="I13" i="7"/>
  <c r="J15" i="7"/>
  <c r="H15" i="7"/>
  <c r="I15" i="7"/>
  <c r="J17" i="7"/>
  <c r="H17" i="7"/>
  <c r="I17" i="7"/>
  <c r="J21" i="7"/>
  <c r="H21" i="7"/>
  <c r="I21" i="7"/>
  <c r="J25" i="7"/>
  <c r="H25" i="7"/>
  <c r="I25" i="7"/>
  <c r="J27" i="7"/>
  <c r="H27" i="7"/>
  <c r="I27" i="7"/>
  <c r="J29" i="7"/>
  <c r="H29" i="7"/>
  <c r="I29" i="7"/>
  <c r="J31" i="7"/>
  <c r="H31" i="7"/>
  <c r="I31" i="7"/>
  <c r="H18" i="7"/>
  <c r="J18" i="7"/>
  <c r="H22" i="7"/>
  <c r="J22" i="7"/>
  <c r="T8" i="8"/>
  <c r="U8" i="8"/>
  <c r="S8" i="8"/>
  <c r="T10" i="8"/>
  <c r="U10" i="8"/>
  <c r="S10" i="8"/>
  <c r="T12" i="8"/>
  <c r="U12" i="8"/>
  <c r="S12" i="8"/>
  <c r="T14" i="8"/>
  <c r="U14" i="8"/>
  <c r="S14" i="8"/>
  <c r="T16" i="8"/>
  <c r="U16" i="8"/>
  <c r="S16" i="8"/>
  <c r="T18" i="8"/>
  <c r="U18" i="8"/>
  <c r="S18" i="8"/>
  <c r="T20" i="8"/>
  <c r="U20" i="8"/>
  <c r="S20" i="8"/>
  <c r="U23" i="8"/>
  <c r="S23" i="8"/>
  <c r="T23" i="8"/>
  <c r="T26" i="8"/>
  <c r="U26" i="8"/>
  <c r="S26" i="8"/>
  <c r="T28" i="8"/>
  <c r="U28" i="8"/>
  <c r="S28" i="8"/>
  <c r="T30" i="8"/>
  <c r="U30" i="8"/>
  <c r="S30" i="8"/>
  <c r="T32" i="8"/>
  <c r="U32" i="8"/>
  <c r="S32" i="8"/>
  <c r="U9" i="8"/>
  <c r="S9" i="8"/>
  <c r="T9" i="8"/>
  <c r="U11" i="8"/>
  <c r="S11" i="8"/>
  <c r="T11" i="8"/>
  <c r="U13" i="8"/>
  <c r="S13" i="8"/>
  <c r="T13" i="8"/>
  <c r="U15" i="8"/>
  <c r="S15" i="8"/>
  <c r="T15" i="8"/>
  <c r="U17" i="8"/>
  <c r="S17" i="8"/>
  <c r="T17" i="8"/>
  <c r="U19" i="8"/>
  <c r="S19" i="8"/>
  <c r="T19" i="8"/>
  <c r="U21" i="8"/>
  <c r="S21" i="8"/>
  <c r="T21" i="8"/>
  <c r="U25" i="8"/>
  <c r="S25" i="8"/>
  <c r="T25" i="8"/>
  <c r="U27" i="8"/>
  <c r="S27" i="8"/>
  <c r="T27" i="8"/>
  <c r="U29" i="8"/>
  <c r="S29" i="8"/>
  <c r="T29" i="8"/>
  <c r="U31" i="8"/>
  <c r="S31" i="8"/>
  <c r="T31" i="8"/>
  <c r="S24" i="8"/>
  <c r="U24" i="8"/>
  <c r="H7" i="8"/>
  <c r="J7" i="8"/>
  <c r="J9" i="8"/>
  <c r="H9" i="8"/>
  <c r="I9" i="8"/>
  <c r="I12" i="8"/>
  <c r="J12" i="8"/>
  <c r="H12" i="8"/>
  <c r="J15" i="8"/>
  <c r="H15" i="8"/>
  <c r="I15" i="8"/>
  <c r="J17" i="8"/>
  <c r="H17" i="8"/>
  <c r="I17" i="8"/>
  <c r="J19" i="8"/>
  <c r="H19" i="8"/>
  <c r="I19" i="8"/>
  <c r="J21" i="8"/>
  <c r="H21" i="8"/>
  <c r="I21" i="8"/>
  <c r="J23" i="8"/>
  <c r="H23" i="8"/>
  <c r="I23" i="8"/>
  <c r="I26" i="8"/>
  <c r="J26" i="8"/>
  <c r="H26" i="8"/>
  <c r="I28" i="8"/>
  <c r="J28" i="8"/>
  <c r="H28" i="8"/>
  <c r="I32" i="8"/>
  <c r="J32" i="8"/>
  <c r="H32" i="8"/>
  <c r="I8" i="8"/>
  <c r="J8" i="8"/>
  <c r="H8" i="8"/>
  <c r="I10" i="8"/>
  <c r="J10" i="8"/>
  <c r="H10" i="8"/>
  <c r="I14" i="8"/>
  <c r="J14" i="8"/>
  <c r="H14" i="8"/>
  <c r="I16" i="8"/>
  <c r="J16" i="8"/>
  <c r="H16" i="8"/>
  <c r="I18" i="8"/>
  <c r="J18" i="8"/>
  <c r="H18" i="8"/>
  <c r="I20" i="8"/>
  <c r="J20" i="8"/>
  <c r="H20" i="8"/>
  <c r="I22" i="8"/>
  <c r="J22" i="8"/>
  <c r="H22" i="8"/>
  <c r="J25" i="8"/>
  <c r="H25" i="8"/>
  <c r="I25" i="8"/>
  <c r="J27" i="8"/>
  <c r="H27" i="8"/>
  <c r="I27" i="8"/>
  <c r="I30" i="8"/>
  <c r="J30" i="8"/>
  <c r="H30" i="8"/>
  <c r="I13" i="8"/>
  <c r="H24" i="8"/>
  <c r="J24" i="8"/>
  <c r="I29" i="8"/>
  <c r="H13" i="8"/>
  <c r="H29" i="8"/>
  <c r="T7" i="8" l="1"/>
  <c r="U7" i="8"/>
  <c r="S7" i="8"/>
  <c r="T22" i="8"/>
  <c r="U22" i="8"/>
  <c r="S22" i="8"/>
  <c r="J31" i="8"/>
  <c r="I31" i="8"/>
  <c r="H31" i="8"/>
  <c r="J11" i="8"/>
  <c r="I11" i="8"/>
  <c r="H11" i="8"/>
  <c r="T30" i="4"/>
  <c r="U30" i="4"/>
  <c r="S30" i="4"/>
  <c r="T26" i="4"/>
  <c r="U26" i="4"/>
  <c r="S26" i="4"/>
  <c r="T22" i="4"/>
  <c r="U22" i="4"/>
  <c r="S22" i="4"/>
  <c r="T7" i="4"/>
  <c r="U7" i="4"/>
  <c r="S7" i="4"/>
  <c r="I22" i="4"/>
  <c r="J22" i="4"/>
  <c r="H22" i="4"/>
  <c r="I18" i="4"/>
  <c r="J18" i="4"/>
  <c r="H18" i="4"/>
  <c r="I7" i="4"/>
  <c r="J7" i="4"/>
  <c r="H7" i="4"/>
  <c r="I24" i="11"/>
  <c r="J24" i="11"/>
  <c r="H24" i="11"/>
  <c r="I20" i="11"/>
  <c r="J20" i="11"/>
  <c r="H20" i="11"/>
  <c r="I7" i="11"/>
  <c r="J7" i="11"/>
  <c r="H7" i="11"/>
  <c r="U7" i="11"/>
  <c r="S7" i="11"/>
  <c r="T7" i="11"/>
  <c r="I24" i="5"/>
  <c r="H24" i="5"/>
  <c r="J24" i="5"/>
  <c r="I20" i="5"/>
  <c r="H20" i="5"/>
  <c r="J20" i="5"/>
  <c r="U7" i="5"/>
  <c r="S7" i="5"/>
  <c r="T7" i="5"/>
  <c r="J7" i="5"/>
  <c r="H7" i="5"/>
  <c r="I7" i="5"/>
  <c r="T24" i="6"/>
  <c r="U24" i="6"/>
  <c r="S24" i="6"/>
  <c r="T20" i="6"/>
  <c r="U20" i="6"/>
  <c r="S20" i="6"/>
  <c r="T14" i="6"/>
  <c r="U14" i="6"/>
  <c r="S14" i="6"/>
  <c r="T10" i="6"/>
  <c r="U10" i="6"/>
  <c r="S10" i="6"/>
  <c r="T7" i="6"/>
  <c r="U7" i="6"/>
  <c r="S7" i="6"/>
  <c r="I30" i="6"/>
  <c r="J30" i="6"/>
  <c r="H30" i="6"/>
  <c r="I26" i="6"/>
  <c r="J26" i="6"/>
  <c r="H26" i="6"/>
  <c r="J7" i="6"/>
  <c r="H7" i="6"/>
  <c r="I7" i="6"/>
  <c r="T24" i="7"/>
  <c r="S24" i="7"/>
  <c r="U24" i="7"/>
  <c r="T20" i="7"/>
  <c r="S20" i="7"/>
  <c r="U20" i="7"/>
  <c r="T14" i="7"/>
  <c r="S14" i="7"/>
  <c r="U14" i="7"/>
  <c r="T10" i="7"/>
  <c r="S10" i="7"/>
  <c r="U10" i="7"/>
  <c r="I24" i="7"/>
  <c r="J24" i="7"/>
  <c r="H24" i="7"/>
  <c r="I20" i="7"/>
  <c r="J20" i="7"/>
  <c r="H20" i="7"/>
  <c r="I7" i="7"/>
  <c r="J7" i="7"/>
  <c r="H7" i="7"/>
  <c r="U7" i="7"/>
  <c r="S7" i="7"/>
  <c r="T7" i="7"/>
</calcChain>
</file>

<file path=xl/sharedStrings.xml><?xml version="1.0" encoding="utf-8"?>
<sst xmlns="http://schemas.openxmlformats.org/spreadsheetml/2006/main" count="222" uniqueCount="53">
  <si>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</si>
  <si>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</si>
  <si>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</si>
  <si>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</si>
  <si>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</si>
  <si>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</si>
  <si>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</si>
  <si>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</si>
  <si>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</si>
  <si>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</si>
  <si>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</si>
  <si>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</si>
  <si>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</si>
  <si>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</si>
  <si>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</si>
  <si>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</si>
  <si>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</si>
  <si>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</si>
  <si>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</si>
  <si>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</si>
  <si>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</si>
  <si>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</si>
  <si>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</si>
  <si>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</si>
  <si>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</si>
  <si>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</si>
  <si>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</si>
  <si>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</si>
  <si>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>Período</t>
  </si>
  <si>
    <t xml:space="preserve">            VIGENTE</t>
  </si>
  <si>
    <t xml:space="preserve">           Jurisdicción Río Negro, Neuquén y La pampa</t>
  </si>
  <si>
    <t xml:space="preserve">               ESCALA  SALARIAL  ELABORADA  EN BASE AL CONTENIDO DEL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</si>
  <si>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</si>
  <si>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r>
      <t xml:space="preserve">          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stihmpra@jetband.com.ar</t>
    </r>
  </si>
  <si>
    <t xml:space="preserve">   M.Muñoz 635  (8324) Cipolletti - Río Negro-  CC.392  -Tel: (0299) 4781305 /2144 /5390</t>
  </si>
  <si>
    <r>
      <t>web</t>
    </r>
    <r>
      <rPr>
        <sz val="7"/>
        <rFont val="Arial"/>
        <family val="2"/>
      </rPr>
      <t>: www.stihmpra.com.ar</t>
    </r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</si>
  <si>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</si>
  <si>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</si>
  <si>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</si>
  <si>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</si>
  <si>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</si>
  <si>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</si>
  <si>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</si>
  <si>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</si>
  <si>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</si>
  <si>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</si>
  <si>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t>ENERO y FEBRERO 2013</t>
  </si>
  <si>
    <t>Suma NO Remun (Nación)</t>
  </si>
  <si>
    <t>Suma No Remuner (Pcia)</t>
  </si>
  <si>
    <t>Sub-Total Remuner</t>
  </si>
  <si>
    <t xml:space="preserve">    ENERO  y  FEBRERO  2013</t>
  </si>
  <si>
    <t xml:space="preserve">                           ACTA ACUERDO S.T.I.H.M.P.R.A.-C.A.F.I.  30/01/2013</t>
  </si>
  <si>
    <t xml:space="preserve">                                                                   EXPTE.   Nº   1-223-105201 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</si>
</sst>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0.000%"/>
    <numFmt numFmtId="166" formatCode="0.0000"/>
  </numFmts>
  <fonts count="27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4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5" fillId="0" borderId="0" xfId="0" applyFont="1"/>
    <xf numFmtId="164" fontId="0" fillId="0" borderId="0" xfId="0" applyNumberFormat="1"/>
    <xf numFmtId="164" fontId="4" fillId="0" borderId="0" xfId="0" applyNumberFormat="1" applyFont="1"/>
    <xf numFmtId="0" fontId="4" fillId="0" borderId="0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/>
    <xf numFmtId="0" fontId="9" fillId="0" borderId="0" xfId="0" applyFont="1" applyFill="1" applyBorder="1"/>
    <xf numFmtId="2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2" fontId="0" fillId="0" borderId="0" xfId="0" applyNumberFormat="1" applyFill="1"/>
    <xf numFmtId="2" fontId="2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6" fontId="0" fillId="0" borderId="0" xfId="0" applyNumberFormat="1"/>
    <xf numFmtId="4" fontId="5" fillId="0" borderId="3" xfId="0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/>
    <xf numFmtId="164" fontId="5" fillId="0" borderId="3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20" fillId="0" borderId="0" xfId="0" applyFont="1" applyBorder="1"/>
    <xf numFmtId="0" fontId="20" fillId="0" borderId="0" xfId="0" applyFont="1"/>
    <xf numFmtId="2" fontId="15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24" fillId="0" borderId="0" xfId="0" applyNumberFormat="1" applyFont="1"/>
    <xf numFmtId="2" fontId="25" fillId="0" borderId="11" xfId="0" applyNumberFormat="1" applyFont="1" applyFill="1" applyBorder="1"/>
    <xf numFmtId="0" fontId="4" fillId="0" borderId="12" xfId="0" applyFont="1" applyFill="1" applyBorder="1"/>
    <xf numFmtId="0" fontId="0" fillId="0" borderId="13" xfId="0" applyFill="1" applyBorder="1"/>
    <xf numFmtId="164" fontId="13" fillId="0" borderId="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vertical="center"/>
    </xf>
    <xf numFmtId="0" fontId="4" fillId="0" borderId="12" xfId="0" applyFont="1" applyBorder="1"/>
    <xf numFmtId="2" fontId="1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2" fontId="15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1066800</xdr:colOff>
          <xdr:row>0</xdr:row>
          <xdr:rowOff>123825</xdr:rowOff>
        </xdr:from>
        <xdr:to>
          <xdr:col>13</xdr:col>
          <xdr:colOff>1085850</xdr:colOff>
          <xdr:row>0</xdr:row>
          <xdr:rowOff>1104900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H1:N21"/>
  <sheetViews>
    <sheetView zoomScale="75" zoomScaleNormal="50" workbookViewId="0">
      <selection activeCell="D15" sqref="D15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84" t="s">
        <v>17</v>
      </c>
      <c r="J4" s="84"/>
      <c r="K4" s="84"/>
      <c r="L4" s="84"/>
      <c r="M4" s="84"/>
      <c r="N4" s="84"/>
    </row>
    <row r="5" spans="8:14" ht="32.25" customHeight="1">
      <c r="I5" s="84" t="s">
        <v>29</v>
      </c>
      <c r="J5" s="84"/>
      <c r="K5" s="84"/>
      <c r="L5" s="84"/>
      <c r="M5" s="84"/>
      <c r="N5" s="84"/>
    </row>
    <row r="6" spans="8:14" ht="17.25" customHeight="1">
      <c r="I6" s="56"/>
    </row>
    <row r="7" spans="8:14" ht="16.5" customHeight="1">
      <c r="I7" s="85" t="s">
        <v>28</v>
      </c>
      <c r="J7" s="85"/>
      <c r="K7" s="85"/>
      <c r="L7" s="85"/>
      <c r="M7" s="85"/>
      <c r="N7" s="85"/>
    </row>
    <row r="8" spans="8:14" ht="30" customHeight="1">
      <c r="I8" s="86" t="s">
        <v>50</v>
      </c>
      <c r="J8" s="86"/>
      <c r="K8" s="86"/>
      <c r="L8" s="86"/>
      <c r="M8" s="86"/>
      <c r="N8" s="86"/>
    </row>
    <row r="9" spans="8:14" ht="24.75" customHeight="1">
      <c r="H9" s="87" t="s">
        <v>30</v>
      </c>
      <c r="I9" s="87"/>
      <c r="J9" s="87"/>
      <c r="K9" s="87"/>
      <c r="L9" s="87"/>
      <c r="M9" s="87"/>
      <c r="N9" s="87"/>
    </row>
    <row r="10" spans="8:14" s="57" customFormat="1" ht="26.25" customHeight="1">
      <c r="J10" s="58"/>
      <c r="K10" s="58"/>
      <c r="L10" s="58"/>
      <c r="M10" s="58"/>
      <c r="N10" s="58"/>
    </row>
    <row r="11" spans="8:14" s="57" customFormat="1" ht="24.95" customHeight="1">
      <c r="H11" s="15"/>
      <c r="J11" s="58"/>
      <c r="K11" s="58"/>
      <c r="L11" s="58"/>
      <c r="M11" s="58"/>
      <c r="N11" s="58"/>
    </row>
    <row r="12" spans="8:14" s="57" customFormat="1" ht="24.95" customHeight="1">
      <c r="H12" s="83" t="s">
        <v>31</v>
      </c>
      <c r="I12" s="83"/>
      <c r="J12" s="83"/>
      <c r="K12" s="83"/>
      <c r="L12" s="83"/>
      <c r="M12" s="83"/>
      <c r="N12" s="83"/>
    </row>
    <row r="13" spans="8:14" s="57" customFormat="1" ht="24.95" customHeight="1">
      <c r="H13" s="88" t="s">
        <v>51</v>
      </c>
      <c r="I13" s="88"/>
      <c r="J13" s="88"/>
      <c r="K13" s="88"/>
      <c r="L13" s="88"/>
      <c r="M13" s="88"/>
      <c r="N13" s="88"/>
    </row>
    <row r="14" spans="8:14" s="57" customFormat="1" ht="24.95" customHeight="1">
      <c r="H14" s="83" t="s">
        <v>52</v>
      </c>
      <c r="I14" s="83"/>
      <c r="J14" s="83"/>
      <c r="K14" s="83"/>
      <c r="L14" s="83"/>
      <c r="M14" s="83"/>
      <c r="N14" s="83"/>
    </row>
    <row r="15" spans="8:14" s="57" customFormat="1" ht="24.95" customHeight="1">
      <c r="H15" s="83"/>
      <c r="I15" s="83"/>
      <c r="J15" s="83"/>
      <c r="K15" s="83"/>
      <c r="L15" s="83"/>
      <c r="M15" s="83"/>
      <c r="N15" s="83"/>
    </row>
    <row r="16" spans="8:14" s="57" customFormat="1" ht="24.95" customHeight="1">
      <c r="J16" s="59"/>
      <c r="K16" s="59"/>
      <c r="L16" s="59"/>
      <c r="M16" s="59"/>
      <c r="N16" s="59"/>
    </row>
    <row r="17" spans="8:14" s="57" customFormat="1" ht="24.95" customHeight="1">
      <c r="I17" s="10"/>
    </row>
    <row r="18" spans="8:14" s="57" customFormat="1" ht="24.95" customHeight="1">
      <c r="I18" s="10"/>
      <c r="J18" s="38"/>
    </row>
    <row r="19" spans="8:14" s="57" customFormat="1" ht="24.95" customHeight="1">
      <c r="H19" s="15"/>
      <c r="I19" s="10"/>
    </row>
    <row r="20" spans="8:14" s="6" customFormat="1" ht="11.25">
      <c r="H20" s="12" t="s">
        <v>32</v>
      </c>
      <c r="L20" s="13" t="s">
        <v>33</v>
      </c>
    </row>
    <row r="21" spans="8:14" s="6" customFormat="1" ht="11.25">
      <c r="H21" s="12" t="s">
        <v>34</v>
      </c>
      <c r="M21" s="11"/>
      <c r="N21" s="14" t="s">
        <v>35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4" type="noConversion"/>
  <pageMargins left="0.78740157480314965" right="0.74803149606299213" top="0.47244094488188981" bottom="0.42" header="0" footer="0"/>
  <pageSetup paperSize="5" scale="93" orientation="landscape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áfico.9" shapeId="1034" r:id="rId4">
          <objectPr defaultSize="0" autoPict="0" r:id="rId5">
            <anchor moveWithCells="1" sizeWithCells="1">
              <from>
                <xdr:col>6</xdr:col>
                <xdr:colOff>1066800</xdr:colOff>
                <xdr:row>0</xdr:row>
                <xdr:rowOff>123825</xdr:rowOff>
              </from>
              <to>
                <xdr:col>13</xdr:col>
                <xdr:colOff>1085850</xdr:colOff>
                <xdr:row>0</xdr:row>
                <xdr:rowOff>1104900</xdr:rowOff>
              </to>
            </anchor>
          </objectPr>
        </oleObject>
      </mc:Choice>
      <mc:Fallback>
        <oleObject progId="CorelDraw.Gráfico.9" shapeId="103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A2" zoomScaleNormal="100" workbookViewId="0">
      <selection activeCell="F14" sqref="F14"/>
    </sheetView>
  </sheetViews>
  <sheetFormatPr baseColWidth="10" defaultRowHeight="12.75"/>
  <cols>
    <col min="1" max="4" width="6.85546875" customWidth="1"/>
    <col min="5" max="6" width="6.85546875" style="2" customWidth="1"/>
    <col min="7" max="7" width="6.85546875" customWidth="1"/>
    <col min="8" max="10" width="6.85546875" style="3" customWidth="1"/>
    <col min="11" max="11" width="23.5703125" style="3" customWidth="1"/>
    <col min="12" max="15" width="6.85546875" customWidth="1"/>
    <col min="16" max="17" width="6.85546875" style="2" customWidth="1"/>
    <col min="18" max="18" width="6.85546875" customWidth="1"/>
    <col min="19" max="19" width="6.85546875" style="3" customWidth="1"/>
    <col min="20" max="21" width="6.85546875" customWidth="1"/>
    <col min="22" max="22" width="7.7109375" customWidth="1"/>
    <col min="23" max="25" width="8.7109375" customWidth="1"/>
    <col min="26" max="27" width="7.7109375" customWidth="1"/>
  </cols>
  <sheetData>
    <row r="1" spans="1:28" hidden="1"/>
    <row r="2" spans="1:28" ht="19.5">
      <c r="A2" s="72" t="s">
        <v>45</v>
      </c>
      <c r="L2" s="72" t="s">
        <v>45</v>
      </c>
    </row>
    <row r="3" spans="1:28" ht="13.5" thickBot="1">
      <c r="A3" s="28" t="s">
        <v>22</v>
      </c>
      <c r="S3" s="28" t="s">
        <v>36</v>
      </c>
    </row>
    <row r="4" spans="1:28" ht="13.5" thickBot="1">
      <c r="A4" s="3" t="s">
        <v>18</v>
      </c>
      <c r="E4" s="4"/>
      <c r="F4" s="4"/>
      <c r="G4" s="73" t="s">
        <v>46</v>
      </c>
      <c r="H4" s="79"/>
      <c r="I4" s="79"/>
      <c r="J4" s="75"/>
      <c r="L4" s="3" t="s">
        <v>8</v>
      </c>
      <c r="P4" s="4"/>
      <c r="Q4" s="73" t="s">
        <v>46</v>
      </c>
      <c r="R4" s="79"/>
      <c r="S4" s="79"/>
      <c r="T4" s="75"/>
      <c r="U4" s="22"/>
      <c r="V4" s="4"/>
      <c r="W4" s="5"/>
      <c r="X4" s="9"/>
      <c r="Y4" s="9"/>
      <c r="Z4" s="5"/>
      <c r="AA4" s="5"/>
      <c r="AB4" s="5"/>
    </row>
    <row r="5" spans="1:28" ht="21" customHeight="1" thickBot="1">
      <c r="T5" s="21"/>
      <c r="U5" s="22"/>
      <c r="V5" s="4"/>
      <c r="W5" s="5"/>
      <c r="X5" s="9"/>
      <c r="Y5" s="9"/>
      <c r="Z5" s="5"/>
      <c r="AA5" s="5"/>
      <c r="AB5" s="5"/>
    </row>
    <row r="6" spans="1:28" s="12" customFormat="1" ht="24.75" customHeight="1">
      <c r="A6" s="64" t="s">
        <v>2</v>
      </c>
      <c r="B6" s="65" t="s">
        <v>1</v>
      </c>
      <c r="C6" s="66" t="s">
        <v>3</v>
      </c>
      <c r="D6" s="65" t="s">
        <v>4</v>
      </c>
      <c r="E6" s="65" t="s">
        <v>49</v>
      </c>
      <c r="F6" s="65" t="s">
        <v>47</v>
      </c>
      <c r="G6" s="65" t="s">
        <v>48</v>
      </c>
      <c r="H6" s="65" t="s">
        <v>5</v>
      </c>
      <c r="I6" s="65" t="s">
        <v>43</v>
      </c>
      <c r="J6" s="67" t="s">
        <v>44</v>
      </c>
      <c r="K6" s="62"/>
      <c r="L6" s="64" t="s">
        <v>2</v>
      </c>
      <c r="M6" s="65" t="s">
        <v>1</v>
      </c>
      <c r="N6" s="66" t="s">
        <v>3</v>
      </c>
      <c r="O6" s="65" t="s">
        <v>4</v>
      </c>
      <c r="P6" s="65" t="s">
        <v>49</v>
      </c>
      <c r="Q6" s="65" t="s">
        <v>47</v>
      </c>
      <c r="R6" s="65" t="s">
        <v>48</v>
      </c>
      <c r="S6" s="65" t="s">
        <v>5</v>
      </c>
      <c r="T6" s="65" t="s">
        <v>43</v>
      </c>
      <c r="U6" s="67" t="s">
        <v>44</v>
      </c>
      <c r="V6" s="20"/>
      <c r="W6" s="20"/>
      <c r="X6" s="20"/>
      <c r="Y6" s="20"/>
      <c r="Z6" s="20"/>
      <c r="AA6" s="20"/>
      <c r="AB6" s="23"/>
    </row>
    <row r="7" spans="1:28" s="54" customFormat="1" ht="17.100000000000001" customHeight="1">
      <c r="A7" s="53" t="s">
        <v>6</v>
      </c>
      <c r="B7" s="43">
        <f>(2414.78+459.77+342.94)+643.5</f>
        <v>3860.9900000000002</v>
      </c>
      <c r="C7" s="43">
        <f>B7*20/100</f>
        <v>772.19799999999998</v>
      </c>
      <c r="D7" s="43">
        <v>634.69000000000005</v>
      </c>
      <c r="E7" s="43">
        <f>SUM(B7:D7)</f>
        <v>5267.8780000000006</v>
      </c>
      <c r="F7" s="43">
        <v>260</v>
      </c>
      <c r="G7" s="52">
        <v>227</v>
      </c>
      <c r="H7" s="49">
        <f>SUM(E7:G7)</f>
        <v>5754.8780000000006</v>
      </c>
      <c r="I7" s="31">
        <f>E7/200*1.5</f>
        <v>39.509084999999999</v>
      </c>
      <c r="J7" s="68">
        <f>E7/200*2</f>
        <v>52.678780000000003</v>
      </c>
      <c r="K7" s="63"/>
      <c r="L7" s="53" t="s">
        <v>6</v>
      </c>
      <c r="M7" s="43">
        <f>(2897.25+551.63+342.94)+758.36</f>
        <v>4550.18</v>
      </c>
      <c r="N7" s="43">
        <f>M7*20/100</f>
        <v>910.03600000000006</v>
      </c>
      <c r="O7" s="43">
        <v>761.5</v>
      </c>
      <c r="P7" s="43">
        <f>SUM(M7:O7)</f>
        <v>6221.7160000000003</v>
      </c>
      <c r="Q7" s="43">
        <v>260</v>
      </c>
      <c r="R7" s="52">
        <v>227</v>
      </c>
      <c r="S7" s="49">
        <f>SUM(P7:R7)</f>
        <v>6708.7160000000003</v>
      </c>
      <c r="T7" s="31">
        <f>P7/200*1.5</f>
        <v>46.662870000000005</v>
      </c>
      <c r="U7" s="68">
        <f>P7/200*2</f>
        <v>62.217160000000007</v>
      </c>
      <c r="V7" s="24"/>
      <c r="W7" s="25"/>
      <c r="X7" s="25"/>
      <c r="Y7" s="26"/>
      <c r="Z7" s="24"/>
      <c r="AA7" s="24"/>
      <c r="AB7" s="27"/>
    </row>
    <row r="8" spans="1:28" s="54" customFormat="1" ht="17.100000000000001" customHeight="1">
      <c r="A8" s="55">
        <v>1</v>
      </c>
      <c r="B8" s="43">
        <f>($B$7*1.5%*A8)+$B$7</f>
        <v>3918.9048500000004</v>
      </c>
      <c r="C8" s="43">
        <f t="shared" ref="C8:C32" si="0">B8*20/100</f>
        <v>783.78097000000014</v>
      </c>
      <c r="D8" s="43">
        <v>634.69000000000005</v>
      </c>
      <c r="E8" s="43">
        <f t="shared" ref="E8:E32" si="1">SUM(B8:D8)</f>
        <v>5337.3758200000011</v>
      </c>
      <c r="F8" s="43">
        <v>260</v>
      </c>
      <c r="G8" s="52">
        <v>227</v>
      </c>
      <c r="H8" s="49">
        <f t="shared" ref="H8:H32" si="2">SUM(E8:G8)</f>
        <v>5824.3758200000011</v>
      </c>
      <c r="I8" s="31">
        <f t="shared" ref="I8:I32" si="3">E8/200*1.5</f>
        <v>40.030318650000012</v>
      </c>
      <c r="J8" s="68">
        <f t="shared" ref="J8:J32" si="4">E8/200*2</f>
        <v>53.373758200000012</v>
      </c>
      <c r="K8" s="63"/>
      <c r="L8" s="55">
        <v>1</v>
      </c>
      <c r="M8" s="43">
        <f>($M$7*1.5%*L8)+$M$7</f>
        <v>4618.4327000000003</v>
      </c>
      <c r="N8" s="43">
        <f t="shared" ref="N8:N32" si="5">M8*20/100</f>
        <v>923.68654000000015</v>
      </c>
      <c r="O8" s="43">
        <v>761.5</v>
      </c>
      <c r="P8" s="43">
        <f t="shared" ref="P8:P32" si="6">SUM(M8:O8)</f>
        <v>6303.61924</v>
      </c>
      <c r="Q8" s="43">
        <v>260</v>
      </c>
      <c r="R8" s="52">
        <v>227</v>
      </c>
      <c r="S8" s="49">
        <f t="shared" ref="S8:S32" si="7">SUM(P8:R8)</f>
        <v>6790.61924</v>
      </c>
      <c r="T8" s="31">
        <f t="shared" ref="T8:T32" si="8">P8/200*1.5</f>
        <v>47.277144299999996</v>
      </c>
      <c r="U8" s="68">
        <f t="shared" ref="U8:U32" si="9">P8/200*2</f>
        <v>63.036192399999997</v>
      </c>
      <c r="V8" s="24"/>
      <c r="W8" s="25"/>
      <c r="X8" s="25"/>
      <c r="Y8" s="26"/>
      <c r="Z8" s="24"/>
      <c r="AA8" s="24"/>
      <c r="AB8" s="27"/>
    </row>
    <row r="9" spans="1:28" s="18" customFormat="1" ht="17.100000000000001" customHeight="1">
      <c r="A9" s="36">
        <v>2</v>
      </c>
      <c r="B9" s="30">
        <f t="shared" ref="B9:B32" si="10">($B$7*1.5%*A9)+$B$7</f>
        <v>3976.8197</v>
      </c>
      <c r="C9" s="43">
        <f t="shared" si="0"/>
        <v>795.36393999999996</v>
      </c>
      <c r="D9" s="43">
        <v>634.69000000000005</v>
      </c>
      <c r="E9" s="43">
        <f t="shared" si="1"/>
        <v>5406.8736399999998</v>
      </c>
      <c r="F9" s="43">
        <v>260</v>
      </c>
      <c r="G9" s="52">
        <v>227</v>
      </c>
      <c r="H9" s="49">
        <f t="shared" si="2"/>
        <v>5893.8736399999998</v>
      </c>
      <c r="I9" s="31">
        <f t="shared" si="3"/>
        <v>40.551552299999997</v>
      </c>
      <c r="J9" s="68">
        <f t="shared" si="4"/>
        <v>54.068736399999999</v>
      </c>
      <c r="K9" s="61"/>
      <c r="L9" s="36">
        <v>2</v>
      </c>
      <c r="M9" s="30">
        <f t="shared" ref="M9:M32" si="11">($M$7*1.5%*L9)+$M$7</f>
        <v>4686.6854000000003</v>
      </c>
      <c r="N9" s="43">
        <f t="shared" si="5"/>
        <v>937.33708000000013</v>
      </c>
      <c r="O9" s="43">
        <v>761.5</v>
      </c>
      <c r="P9" s="43">
        <f t="shared" si="6"/>
        <v>6385.5224800000005</v>
      </c>
      <c r="Q9" s="43">
        <v>260</v>
      </c>
      <c r="R9" s="52">
        <v>227</v>
      </c>
      <c r="S9" s="49">
        <f t="shared" si="7"/>
        <v>6872.5224800000005</v>
      </c>
      <c r="T9" s="31">
        <f t="shared" si="8"/>
        <v>47.891418600000002</v>
      </c>
      <c r="U9" s="68">
        <f t="shared" si="9"/>
        <v>63.855224800000002</v>
      </c>
      <c r="V9" s="24"/>
      <c r="W9" s="25"/>
      <c r="X9" s="25"/>
      <c r="Y9" s="26"/>
      <c r="Z9" s="24"/>
      <c r="AA9" s="24"/>
      <c r="AB9" s="27"/>
    </row>
    <row r="10" spans="1:28" s="18" customFormat="1" ht="17.100000000000001" customHeight="1">
      <c r="A10" s="36">
        <v>3</v>
      </c>
      <c r="B10" s="30">
        <f t="shared" si="10"/>
        <v>4034.7345500000001</v>
      </c>
      <c r="C10" s="43">
        <f t="shared" si="0"/>
        <v>806.94691000000012</v>
      </c>
      <c r="D10" s="43">
        <v>634.69000000000005</v>
      </c>
      <c r="E10" s="43">
        <f t="shared" si="1"/>
        <v>5476.3714600000003</v>
      </c>
      <c r="F10" s="43">
        <v>260</v>
      </c>
      <c r="G10" s="52">
        <v>227</v>
      </c>
      <c r="H10" s="49">
        <f t="shared" si="2"/>
        <v>5963.3714600000003</v>
      </c>
      <c r="I10" s="31">
        <f t="shared" si="3"/>
        <v>41.072785949999997</v>
      </c>
      <c r="J10" s="68">
        <f t="shared" si="4"/>
        <v>54.7637146</v>
      </c>
      <c r="K10" s="61"/>
      <c r="L10" s="36">
        <v>3</v>
      </c>
      <c r="M10" s="30">
        <f t="shared" si="11"/>
        <v>4754.9381000000003</v>
      </c>
      <c r="N10" s="43">
        <f t="shared" si="5"/>
        <v>950.98761999999999</v>
      </c>
      <c r="O10" s="43">
        <v>761.5</v>
      </c>
      <c r="P10" s="43">
        <f t="shared" si="6"/>
        <v>6467.4257200000002</v>
      </c>
      <c r="Q10" s="43">
        <v>260</v>
      </c>
      <c r="R10" s="52">
        <v>227</v>
      </c>
      <c r="S10" s="49">
        <f t="shared" si="7"/>
        <v>6954.4257200000002</v>
      </c>
      <c r="T10" s="31">
        <f t="shared" si="8"/>
        <v>48.5056929</v>
      </c>
      <c r="U10" s="68">
        <f t="shared" si="9"/>
        <v>64.6742572</v>
      </c>
      <c r="V10" s="24"/>
      <c r="W10" s="25"/>
      <c r="X10" s="25"/>
      <c r="Y10" s="26"/>
      <c r="Z10" s="24"/>
      <c r="AA10" s="24"/>
      <c r="AB10" s="27"/>
    </row>
    <row r="11" spans="1:28" s="18" customFormat="1" ht="17.100000000000001" customHeight="1">
      <c r="A11" s="36">
        <v>4</v>
      </c>
      <c r="B11" s="30">
        <f t="shared" si="10"/>
        <v>4092.6494000000002</v>
      </c>
      <c r="C11" s="43">
        <f t="shared" si="0"/>
        <v>818.52988000000016</v>
      </c>
      <c r="D11" s="43">
        <v>634.69000000000005</v>
      </c>
      <c r="E11" s="43">
        <f t="shared" si="1"/>
        <v>5545.8692800000008</v>
      </c>
      <c r="F11" s="43">
        <v>260</v>
      </c>
      <c r="G11" s="52">
        <v>227</v>
      </c>
      <c r="H11" s="49">
        <f t="shared" si="2"/>
        <v>6032.8692800000008</v>
      </c>
      <c r="I11" s="31">
        <f t="shared" si="3"/>
        <v>41.59401960000001</v>
      </c>
      <c r="J11" s="68">
        <f t="shared" si="4"/>
        <v>55.458692800000009</v>
      </c>
      <c r="K11" s="61"/>
      <c r="L11" s="36">
        <v>4</v>
      </c>
      <c r="M11" s="30">
        <f t="shared" si="11"/>
        <v>4823.1908000000003</v>
      </c>
      <c r="N11" s="43">
        <f t="shared" si="5"/>
        <v>964.63816000000008</v>
      </c>
      <c r="O11" s="43">
        <v>761.5</v>
      </c>
      <c r="P11" s="43">
        <f t="shared" si="6"/>
        <v>6549.3289600000007</v>
      </c>
      <c r="Q11" s="43">
        <v>260</v>
      </c>
      <c r="R11" s="52">
        <v>227</v>
      </c>
      <c r="S11" s="49">
        <f t="shared" si="7"/>
        <v>7036.3289600000007</v>
      </c>
      <c r="T11" s="31">
        <f t="shared" si="8"/>
        <v>49.119967200000005</v>
      </c>
      <c r="U11" s="68">
        <f t="shared" si="9"/>
        <v>65.493289600000011</v>
      </c>
      <c r="V11" s="24"/>
      <c r="W11" s="25"/>
      <c r="X11" s="25"/>
      <c r="Y11" s="26"/>
      <c r="Z11" s="24"/>
      <c r="AA11" s="24"/>
      <c r="AB11" s="27"/>
    </row>
    <row r="12" spans="1:28" s="18" customFormat="1" ht="17.100000000000001" customHeight="1">
      <c r="A12" s="36">
        <v>5</v>
      </c>
      <c r="B12" s="30">
        <f t="shared" si="10"/>
        <v>4150.5642500000004</v>
      </c>
      <c r="C12" s="43">
        <f t="shared" si="0"/>
        <v>830.11284999999998</v>
      </c>
      <c r="D12" s="43">
        <v>634.69000000000005</v>
      </c>
      <c r="E12" s="43">
        <f t="shared" si="1"/>
        <v>5615.3671000000013</v>
      </c>
      <c r="F12" s="43">
        <v>260</v>
      </c>
      <c r="G12" s="52">
        <v>227</v>
      </c>
      <c r="H12" s="49">
        <f t="shared" si="2"/>
        <v>6102.3671000000013</v>
      </c>
      <c r="I12" s="31">
        <f t="shared" si="3"/>
        <v>42.115253250000009</v>
      </c>
      <c r="J12" s="68">
        <f t="shared" si="4"/>
        <v>56.15367100000001</v>
      </c>
      <c r="K12" s="61"/>
      <c r="L12" s="36">
        <v>5</v>
      </c>
      <c r="M12" s="30">
        <f t="shared" si="11"/>
        <v>4891.4435000000003</v>
      </c>
      <c r="N12" s="43">
        <f t="shared" si="5"/>
        <v>978.28870000000006</v>
      </c>
      <c r="O12" s="43">
        <v>761.5</v>
      </c>
      <c r="P12" s="43">
        <f t="shared" si="6"/>
        <v>6631.2322000000004</v>
      </c>
      <c r="Q12" s="43">
        <v>260</v>
      </c>
      <c r="R12" s="52">
        <v>227</v>
      </c>
      <c r="S12" s="49">
        <f t="shared" si="7"/>
        <v>7118.2322000000004</v>
      </c>
      <c r="T12" s="31">
        <f t="shared" si="8"/>
        <v>49.73424150000001</v>
      </c>
      <c r="U12" s="68">
        <f t="shared" si="9"/>
        <v>66.312322000000009</v>
      </c>
      <c r="V12" s="24"/>
      <c r="W12" s="25"/>
      <c r="X12" s="25"/>
      <c r="Y12" s="26"/>
      <c r="Z12" s="24"/>
      <c r="AA12" s="24"/>
      <c r="AB12" s="27"/>
    </row>
    <row r="13" spans="1:28" s="18" customFormat="1" ht="17.100000000000001" customHeight="1">
      <c r="A13" s="36">
        <v>6</v>
      </c>
      <c r="B13" s="30">
        <f t="shared" si="10"/>
        <v>4208.4791000000005</v>
      </c>
      <c r="C13" s="43">
        <f t="shared" si="0"/>
        <v>841.69582000000014</v>
      </c>
      <c r="D13" s="43">
        <v>634.69000000000005</v>
      </c>
      <c r="E13" s="43">
        <f t="shared" si="1"/>
        <v>5684.86492</v>
      </c>
      <c r="F13" s="43">
        <v>260</v>
      </c>
      <c r="G13" s="52">
        <v>227</v>
      </c>
      <c r="H13" s="49">
        <f t="shared" si="2"/>
        <v>6171.86492</v>
      </c>
      <c r="I13" s="31">
        <f t="shared" si="3"/>
        <v>42.636486899999994</v>
      </c>
      <c r="J13" s="68">
        <f t="shared" si="4"/>
        <v>56.848649199999997</v>
      </c>
      <c r="K13" s="61"/>
      <c r="L13" s="36">
        <v>6</v>
      </c>
      <c r="M13" s="30">
        <f t="shared" si="11"/>
        <v>4959.6962000000003</v>
      </c>
      <c r="N13" s="43">
        <f t="shared" si="5"/>
        <v>991.93924000000004</v>
      </c>
      <c r="O13" s="43">
        <v>761.5</v>
      </c>
      <c r="P13" s="43">
        <f t="shared" si="6"/>
        <v>6713.13544</v>
      </c>
      <c r="Q13" s="43">
        <v>260</v>
      </c>
      <c r="R13" s="52">
        <v>227</v>
      </c>
      <c r="S13" s="49">
        <f t="shared" si="7"/>
        <v>7200.13544</v>
      </c>
      <c r="T13" s="31">
        <f t="shared" si="8"/>
        <v>50.348515800000001</v>
      </c>
      <c r="U13" s="68">
        <f t="shared" si="9"/>
        <v>67.131354400000006</v>
      </c>
      <c r="V13" s="24"/>
      <c r="W13" s="25"/>
      <c r="X13" s="25"/>
      <c r="Y13" s="26"/>
      <c r="Z13" s="24"/>
      <c r="AA13" s="24"/>
      <c r="AB13" s="27"/>
    </row>
    <row r="14" spans="1:28" s="18" customFormat="1" ht="17.100000000000001" customHeight="1">
      <c r="A14" s="36">
        <v>7</v>
      </c>
      <c r="B14" s="30">
        <f t="shared" si="10"/>
        <v>4266.3939500000006</v>
      </c>
      <c r="C14" s="43">
        <f t="shared" si="0"/>
        <v>853.27879000000019</v>
      </c>
      <c r="D14" s="43">
        <v>634.69000000000005</v>
      </c>
      <c r="E14" s="43">
        <f t="shared" si="1"/>
        <v>5754.3627400000005</v>
      </c>
      <c r="F14" s="43">
        <v>260</v>
      </c>
      <c r="G14" s="52">
        <v>227</v>
      </c>
      <c r="H14" s="49">
        <f t="shared" si="2"/>
        <v>6241.3627400000005</v>
      </c>
      <c r="I14" s="31">
        <f t="shared" si="3"/>
        <v>43.157720550000008</v>
      </c>
      <c r="J14" s="68">
        <f t="shared" si="4"/>
        <v>57.543627400000005</v>
      </c>
      <c r="K14" s="61"/>
      <c r="L14" s="36">
        <v>7</v>
      </c>
      <c r="M14" s="30">
        <f t="shared" si="11"/>
        <v>5027.9489000000003</v>
      </c>
      <c r="N14" s="43">
        <f t="shared" si="5"/>
        <v>1005.58978</v>
      </c>
      <c r="O14" s="43">
        <v>761.5</v>
      </c>
      <c r="P14" s="43">
        <f t="shared" si="6"/>
        <v>6795.0386800000006</v>
      </c>
      <c r="Q14" s="43">
        <v>260</v>
      </c>
      <c r="R14" s="52">
        <v>227</v>
      </c>
      <c r="S14" s="49">
        <f t="shared" si="7"/>
        <v>7282.0386800000006</v>
      </c>
      <c r="T14" s="31">
        <f t="shared" si="8"/>
        <v>50.962790100000007</v>
      </c>
      <c r="U14" s="68">
        <f t="shared" si="9"/>
        <v>67.950386800000004</v>
      </c>
      <c r="V14" s="24"/>
      <c r="W14" s="25"/>
      <c r="X14" s="25"/>
      <c r="Y14" s="26"/>
      <c r="Z14" s="24"/>
      <c r="AA14" s="24"/>
      <c r="AB14" s="27"/>
    </row>
    <row r="15" spans="1:28" s="18" customFormat="1" ht="17.100000000000001" customHeight="1">
      <c r="A15" s="36">
        <v>8</v>
      </c>
      <c r="B15" s="30">
        <f t="shared" si="10"/>
        <v>4324.3088000000007</v>
      </c>
      <c r="C15" s="43">
        <f t="shared" si="0"/>
        <v>864.86176000000012</v>
      </c>
      <c r="D15" s="43">
        <v>634.69000000000005</v>
      </c>
      <c r="E15" s="43">
        <f t="shared" si="1"/>
        <v>5823.860560000001</v>
      </c>
      <c r="F15" s="43">
        <v>260</v>
      </c>
      <c r="G15" s="52">
        <v>227</v>
      </c>
      <c r="H15" s="49">
        <f t="shared" si="2"/>
        <v>6310.860560000001</v>
      </c>
      <c r="I15" s="31">
        <f t="shared" si="3"/>
        <v>43.678954200000007</v>
      </c>
      <c r="J15" s="68">
        <f t="shared" si="4"/>
        <v>58.238605600000007</v>
      </c>
      <c r="K15" s="61"/>
      <c r="L15" s="36">
        <v>8</v>
      </c>
      <c r="M15" s="30">
        <f t="shared" si="11"/>
        <v>5096.2016000000003</v>
      </c>
      <c r="N15" s="43">
        <f t="shared" si="5"/>
        <v>1019.2403200000001</v>
      </c>
      <c r="O15" s="43">
        <v>761.5</v>
      </c>
      <c r="P15" s="43">
        <f t="shared" si="6"/>
        <v>6876.9419200000002</v>
      </c>
      <c r="Q15" s="43">
        <v>260</v>
      </c>
      <c r="R15" s="52">
        <v>227</v>
      </c>
      <c r="S15" s="49">
        <f t="shared" si="7"/>
        <v>7363.9419200000002</v>
      </c>
      <c r="T15" s="31">
        <f t="shared" si="8"/>
        <v>51.577064399999998</v>
      </c>
      <c r="U15" s="68">
        <f t="shared" si="9"/>
        <v>68.769419200000002</v>
      </c>
      <c r="V15" s="24"/>
      <c r="W15" s="25"/>
      <c r="X15" s="25"/>
      <c r="Y15" s="26"/>
      <c r="Z15" s="24"/>
      <c r="AA15" s="24"/>
      <c r="AB15" s="27"/>
    </row>
    <row r="16" spans="1:28" s="18" customFormat="1" ht="17.100000000000001" customHeight="1">
      <c r="A16" s="36">
        <v>9</v>
      </c>
      <c r="B16" s="30">
        <f t="shared" si="10"/>
        <v>4382.2236499999999</v>
      </c>
      <c r="C16" s="43">
        <f t="shared" si="0"/>
        <v>876.44472999999994</v>
      </c>
      <c r="D16" s="43">
        <v>634.69000000000005</v>
      </c>
      <c r="E16" s="43">
        <f t="shared" si="1"/>
        <v>5893.3583799999997</v>
      </c>
      <c r="F16" s="43">
        <v>260</v>
      </c>
      <c r="G16" s="52">
        <v>227</v>
      </c>
      <c r="H16" s="49">
        <f t="shared" si="2"/>
        <v>6380.3583799999997</v>
      </c>
      <c r="I16" s="31">
        <f t="shared" si="3"/>
        <v>44.200187849999992</v>
      </c>
      <c r="J16" s="68">
        <f t="shared" si="4"/>
        <v>58.933583799999994</v>
      </c>
      <c r="K16" s="61"/>
      <c r="L16" s="36">
        <v>9</v>
      </c>
      <c r="M16" s="30">
        <f t="shared" si="11"/>
        <v>5164.4543000000003</v>
      </c>
      <c r="N16" s="43">
        <f t="shared" si="5"/>
        <v>1032.8908600000002</v>
      </c>
      <c r="O16" s="43">
        <v>761.5</v>
      </c>
      <c r="P16" s="43">
        <f t="shared" si="6"/>
        <v>6958.8451600000008</v>
      </c>
      <c r="Q16" s="43">
        <v>260</v>
      </c>
      <c r="R16" s="52">
        <v>227</v>
      </c>
      <c r="S16" s="49">
        <f t="shared" si="7"/>
        <v>7445.8451600000008</v>
      </c>
      <c r="T16" s="31">
        <f t="shared" si="8"/>
        <v>52.19133870000001</v>
      </c>
      <c r="U16" s="68">
        <f t="shared" si="9"/>
        <v>69.588451600000013</v>
      </c>
      <c r="V16" s="24"/>
      <c r="W16" s="25"/>
      <c r="X16" s="25"/>
      <c r="Y16" s="26"/>
      <c r="Z16" s="24"/>
      <c r="AA16" s="24"/>
      <c r="AB16" s="27"/>
    </row>
    <row r="17" spans="1:28" s="18" customFormat="1" ht="17.100000000000001" customHeight="1">
      <c r="A17" s="36">
        <v>10</v>
      </c>
      <c r="B17" s="30">
        <f t="shared" si="10"/>
        <v>4440.1385</v>
      </c>
      <c r="C17" s="43">
        <f t="shared" si="0"/>
        <v>888.0277000000001</v>
      </c>
      <c r="D17" s="43">
        <v>634.69000000000005</v>
      </c>
      <c r="E17" s="43">
        <f t="shared" si="1"/>
        <v>5962.8562000000002</v>
      </c>
      <c r="F17" s="43">
        <v>260</v>
      </c>
      <c r="G17" s="52">
        <v>227</v>
      </c>
      <c r="H17" s="49">
        <f t="shared" si="2"/>
        <v>6449.8562000000002</v>
      </c>
      <c r="I17" s="31">
        <f t="shared" si="3"/>
        <v>44.721421500000005</v>
      </c>
      <c r="J17" s="68">
        <f t="shared" si="4"/>
        <v>59.628562000000002</v>
      </c>
      <c r="K17" s="61"/>
      <c r="L17" s="36">
        <v>10</v>
      </c>
      <c r="M17" s="30">
        <f t="shared" si="11"/>
        <v>5232.7070000000003</v>
      </c>
      <c r="N17" s="43">
        <f t="shared" si="5"/>
        <v>1046.5414000000001</v>
      </c>
      <c r="O17" s="43">
        <v>761.5</v>
      </c>
      <c r="P17" s="43">
        <f t="shared" si="6"/>
        <v>7040.7484000000004</v>
      </c>
      <c r="Q17" s="43">
        <v>260</v>
      </c>
      <c r="R17" s="52">
        <v>227</v>
      </c>
      <c r="S17" s="49">
        <f t="shared" si="7"/>
        <v>7527.7484000000004</v>
      </c>
      <c r="T17" s="31">
        <f t="shared" si="8"/>
        <v>52.805613000000008</v>
      </c>
      <c r="U17" s="68">
        <f t="shared" si="9"/>
        <v>70.407484000000011</v>
      </c>
      <c r="V17" s="24"/>
      <c r="W17" s="25"/>
      <c r="X17" s="25"/>
      <c r="Y17" s="26"/>
      <c r="Z17" s="24"/>
      <c r="AA17" s="24"/>
      <c r="AB17" s="27"/>
    </row>
    <row r="18" spans="1:28" s="18" customFormat="1" ht="17.100000000000001" customHeight="1">
      <c r="A18" s="36">
        <v>11</v>
      </c>
      <c r="B18" s="30">
        <f t="shared" si="10"/>
        <v>4498.0533500000001</v>
      </c>
      <c r="C18" s="43">
        <f t="shared" si="0"/>
        <v>899.61067000000014</v>
      </c>
      <c r="D18" s="43">
        <v>634.69000000000005</v>
      </c>
      <c r="E18" s="43">
        <f t="shared" si="1"/>
        <v>6032.3540200000007</v>
      </c>
      <c r="F18" s="43">
        <v>260</v>
      </c>
      <c r="G18" s="52">
        <v>227</v>
      </c>
      <c r="H18" s="49">
        <f t="shared" si="2"/>
        <v>6519.3540200000007</v>
      </c>
      <c r="I18" s="31">
        <f t="shared" si="3"/>
        <v>45.242655150000004</v>
      </c>
      <c r="J18" s="68">
        <f t="shared" si="4"/>
        <v>60.323540200000004</v>
      </c>
      <c r="K18" s="61"/>
      <c r="L18" s="36">
        <v>11</v>
      </c>
      <c r="M18" s="30">
        <f t="shared" si="11"/>
        <v>5300.9597000000003</v>
      </c>
      <c r="N18" s="43">
        <f t="shared" si="5"/>
        <v>1060.1919399999999</v>
      </c>
      <c r="O18" s="43">
        <v>761.5</v>
      </c>
      <c r="P18" s="43">
        <f t="shared" si="6"/>
        <v>7122.65164</v>
      </c>
      <c r="Q18" s="43">
        <v>260</v>
      </c>
      <c r="R18" s="52">
        <v>227</v>
      </c>
      <c r="S18" s="49">
        <f t="shared" si="7"/>
        <v>7609.65164</v>
      </c>
      <c r="T18" s="31">
        <f t="shared" si="8"/>
        <v>53.419887299999999</v>
      </c>
      <c r="U18" s="68">
        <f t="shared" si="9"/>
        <v>71.226516399999994</v>
      </c>
      <c r="V18" s="24"/>
      <c r="W18" s="25"/>
      <c r="X18" s="25"/>
      <c r="Y18" s="26"/>
      <c r="Z18" s="24"/>
      <c r="AA18" s="24"/>
      <c r="AB18" s="27"/>
    </row>
    <row r="19" spans="1:28" s="18" customFormat="1" ht="17.100000000000001" customHeight="1">
      <c r="A19" s="36">
        <v>12</v>
      </c>
      <c r="B19" s="30">
        <f t="shared" si="10"/>
        <v>4555.9682000000003</v>
      </c>
      <c r="C19" s="43">
        <f t="shared" si="0"/>
        <v>911.19363999999996</v>
      </c>
      <c r="D19" s="43">
        <v>634.69000000000005</v>
      </c>
      <c r="E19" s="43">
        <f t="shared" si="1"/>
        <v>6101.8518400000012</v>
      </c>
      <c r="F19" s="43">
        <v>260</v>
      </c>
      <c r="G19" s="52">
        <v>227</v>
      </c>
      <c r="H19" s="49">
        <f t="shared" si="2"/>
        <v>6588.8518400000012</v>
      </c>
      <c r="I19" s="31">
        <f t="shared" si="3"/>
        <v>45.763888800000011</v>
      </c>
      <c r="J19" s="68">
        <f t="shared" si="4"/>
        <v>61.018518400000012</v>
      </c>
      <c r="K19" s="61"/>
      <c r="L19" s="36">
        <v>12</v>
      </c>
      <c r="M19" s="30">
        <f t="shared" si="11"/>
        <v>5369.2124000000003</v>
      </c>
      <c r="N19" s="43">
        <f t="shared" si="5"/>
        <v>1073.84248</v>
      </c>
      <c r="O19" s="43">
        <v>761.5</v>
      </c>
      <c r="P19" s="43">
        <f t="shared" si="6"/>
        <v>7204.5548800000006</v>
      </c>
      <c r="Q19" s="43">
        <v>260</v>
      </c>
      <c r="R19" s="52">
        <v>227</v>
      </c>
      <c r="S19" s="49">
        <f t="shared" si="7"/>
        <v>7691.5548800000006</v>
      </c>
      <c r="T19" s="31">
        <f t="shared" si="8"/>
        <v>54.034161600000004</v>
      </c>
      <c r="U19" s="68">
        <f t="shared" si="9"/>
        <v>72.045548800000006</v>
      </c>
      <c r="V19" s="24"/>
      <c r="W19" s="25"/>
      <c r="X19" s="25"/>
      <c r="Y19" s="26"/>
      <c r="Z19" s="24"/>
      <c r="AA19" s="24"/>
      <c r="AB19" s="27"/>
    </row>
    <row r="20" spans="1:28" s="18" customFormat="1" ht="17.100000000000001" customHeight="1">
      <c r="A20" s="36">
        <v>13</v>
      </c>
      <c r="B20" s="30">
        <f t="shared" si="10"/>
        <v>4613.8830500000004</v>
      </c>
      <c r="C20" s="43">
        <f t="shared" si="0"/>
        <v>922.77661000000012</v>
      </c>
      <c r="D20" s="43">
        <v>634.69000000000005</v>
      </c>
      <c r="E20" s="43">
        <f t="shared" si="1"/>
        <v>6171.3496599999999</v>
      </c>
      <c r="F20" s="43">
        <v>260</v>
      </c>
      <c r="G20" s="52">
        <v>227</v>
      </c>
      <c r="H20" s="49">
        <f t="shared" si="2"/>
        <v>6658.3496599999999</v>
      </c>
      <c r="I20" s="31">
        <f t="shared" si="3"/>
        <v>46.285122450000003</v>
      </c>
      <c r="J20" s="68">
        <f t="shared" si="4"/>
        <v>61.713496599999999</v>
      </c>
      <c r="K20" s="61"/>
      <c r="L20" s="36">
        <v>13</v>
      </c>
      <c r="M20" s="30">
        <f t="shared" si="11"/>
        <v>5437.4651000000003</v>
      </c>
      <c r="N20" s="43">
        <f t="shared" si="5"/>
        <v>1087.4930200000001</v>
      </c>
      <c r="O20" s="43">
        <v>761.5</v>
      </c>
      <c r="P20" s="43">
        <f t="shared" si="6"/>
        <v>7286.4581200000002</v>
      </c>
      <c r="Q20" s="43">
        <v>260</v>
      </c>
      <c r="R20" s="52">
        <v>227</v>
      </c>
      <c r="S20" s="49">
        <f t="shared" si="7"/>
        <v>7773.4581200000002</v>
      </c>
      <c r="T20" s="31">
        <f t="shared" si="8"/>
        <v>54.648435900000003</v>
      </c>
      <c r="U20" s="68">
        <f t="shared" si="9"/>
        <v>72.864581200000003</v>
      </c>
      <c r="V20" s="24"/>
      <c r="W20" s="25"/>
      <c r="X20" s="25"/>
      <c r="Y20" s="26"/>
      <c r="Z20" s="24"/>
      <c r="AA20" s="24"/>
      <c r="AB20" s="27"/>
    </row>
    <row r="21" spans="1:28" s="18" customFormat="1" ht="17.100000000000001" customHeight="1">
      <c r="A21" s="36">
        <v>14</v>
      </c>
      <c r="B21" s="30">
        <f t="shared" si="10"/>
        <v>4671.7979000000005</v>
      </c>
      <c r="C21" s="43">
        <f t="shared" si="0"/>
        <v>934.35958000000016</v>
      </c>
      <c r="D21" s="43">
        <v>634.69000000000005</v>
      </c>
      <c r="E21" s="43">
        <f t="shared" si="1"/>
        <v>6240.8474800000004</v>
      </c>
      <c r="F21" s="43">
        <v>260</v>
      </c>
      <c r="G21" s="52">
        <v>227</v>
      </c>
      <c r="H21" s="49">
        <f t="shared" si="2"/>
        <v>6727.8474800000004</v>
      </c>
      <c r="I21" s="31">
        <f t="shared" si="3"/>
        <v>46.806356100000002</v>
      </c>
      <c r="J21" s="68">
        <f t="shared" si="4"/>
        <v>62.4084748</v>
      </c>
      <c r="K21" s="61"/>
      <c r="L21" s="36">
        <v>14</v>
      </c>
      <c r="M21" s="30">
        <f t="shared" si="11"/>
        <v>5505.7178000000004</v>
      </c>
      <c r="N21" s="43">
        <f t="shared" si="5"/>
        <v>1101.14356</v>
      </c>
      <c r="O21" s="43">
        <v>761.5</v>
      </c>
      <c r="P21" s="43">
        <f t="shared" si="6"/>
        <v>7368.3613600000008</v>
      </c>
      <c r="Q21" s="43">
        <v>260</v>
      </c>
      <c r="R21" s="52">
        <v>227</v>
      </c>
      <c r="S21" s="49">
        <f t="shared" si="7"/>
        <v>7855.3613600000008</v>
      </c>
      <c r="T21" s="31">
        <f t="shared" si="8"/>
        <v>55.262710200000001</v>
      </c>
      <c r="U21" s="68">
        <f t="shared" si="9"/>
        <v>73.683613600000001</v>
      </c>
      <c r="V21" s="24"/>
      <c r="W21" s="25"/>
      <c r="X21" s="25"/>
      <c r="Y21" s="26"/>
      <c r="Z21" s="24"/>
      <c r="AA21" s="24"/>
      <c r="AB21" s="27"/>
    </row>
    <row r="22" spans="1:28" s="18" customFormat="1" ht="17.100000000000001" customHeight="1">
      <c r="A22" s="36">
        <v>15</v>
      </c>
      <c r="B22" s="30">
        <f t="shared" si="10"/>
        <v>4729.7127500000006</v>
      </c>
      <c r="C22" s="43">
        <f t="shared" si="0"/>
        <v>945.9425500000001</v>
      </c>
      <c r="D22" s="43">
        <v>634.69000000000005</v>
      </c>
      <c r="E22" s="43">
        <f t="shared" si="1"/>
        <v>6310.3453000000009</v>
      </c>
      <c r="F22" s="43">
        <v>260</v>
      </c>
      <c r="G22" s="52">
        <v>227</v>
      </c>
      <c r="H22" s="49">
        <f t="shared" si="2"/>
        <v>6797.3453000000009</v>
      </c>
      <c r="I22" s="31">
        <f t="shared" si="3"/>
        <v>47.327589750000008</v>
      </c>
      <c r="J22" s="68">
        <f t="shared" si="4"/>
        <v>63.103453000000009</v>
      </c>
      <c r="K22" s="61"/>
      <c r="L22" s="36">
        <v>15</v>
      </c>
      <c r="M22" s="30">
        <f t="shared" si="11"/>
        <v>5573.9705000000004</v>
      </c>
      <c r="N22" s="43">
        <f t="shared" si="5"/>
        <v>1114.7941000000001</v>
      </c>
      <c r="O22" s="43">
        <v>761.5</v>
      </c>
      <c r="P22" s="43">
        <f t="shared" si="6"/>
        <v>7450.2646000000004</v>
      </c>
      <c r="Q22" s="43">
        <v>260</v>
      </c>
      <c r="R22" s="52">
        <v>227</v>
      </c>
      <c r="S22" s="49">
        <f t="shared" si="7"/>
        <v>7937.2646000000004</v>
      </c>
      <c r="T22" s="31">
        <f t="shared" si="8"/>
        <v>55.876984499999999</v>
      </c>
      <c r="U22" s="68">
        <f t="shared" si="9"/>
        <v>74.502645999999999</v>
      </c>
      <c r="V22" s="24"/>
      <c r="W22" s="25"/>
      <c r="X22" s="25"/>
      <c r="Y22" s="26"/>
      <c r="Z22" s="24"/>
      <c r="AA22" s="24"/>
      <c r="AB22" s="27"/>
    </row>
    <row r="23" spans="1:28" s="18" customFormat="1" ht="17.100000000000001" customHeight="1">
      <c r="A23" s="36">
        <v>16</v>
      </c>
      <c r="B23" s="30">
        <f t="shared" si="10"/>
        <v>4787.6275999999998</v>
      </c>
      <c r="C23" s="43">
        <f t="shared" si="0"/>
        <v>957.52551999999991</v>
      </c>
      <c r="D23" s="43">
        <v>634.69000000000005</v>
      </c>
      <c r="E23" s="43">
        <f t="shared" si="1"/>
        <v>6379.8431199999995</v>
      </c>
      <c r="F23" s="43">
        <v>260</v>
      </c>
      <c r="G23" s="52">
        <v>227</v>
      </c>
      <c r="H23" s="49">
        <f t="shared" si="2"/>
        <v>6866.8431199999995</v>
      </c>
      <c r="I23" s="31">
        <f t="shared" si="3"/>
        <v>47.848823400000001</v>
      </c>
      <c r="J23" s="68">
        <f t="shared" si="4"/>
        <v>63.798431199999996</v>
      </c>
      <c r="K23" s="61"/>
      <c r="L23" s="36">
        <v>16</v>
      </c>
      <c r="M23" s="30">
        <f t="shared" si="11"/>
        <v>5642.2232000000004</v>
      </c>
      <c r="N23" s="43">
        <f t="shared" si="5"/>
        <v>1128.4446400000002</v>
      </c>
      <c r="O23" s="43">
        <v>761.5</v>
      </c>
      <c r="P23" s="43">
        <f t="shared" si="6"/>
        <v>7532.1678400000001</v>
      </c>
      <c r="Q23" s="43">
        <v>260</v>
      </c>
      <c r="R23" s="52">
        <v>227</v>
      </c>
      <c r="S23" s="49">
        <f t="shared" si="7"/>
        <v>8019.1678400000001</v>
      </c>
      <c r="T23" s="31">
        <f t="shared" si="8"/>
        <v>56.491258799999997</v>
      </c>
      <c r="U23" s="68">
        <f t="shared" si="9"/>
        <v>75.321678399999996</v>
      </c>
      <c r="V23" s="24"/>
      <c r="W23" s="25"/>
      <c r="X23" s="25"/>
      <c r="Y23" s="26"/>
      <c r="Z23" s="24"/>
      <c r="AA23" s="24"/>
      <c r="AB23" s="27"/>
    </row>
    <row r="24" spans="1:28" s="18" customFormat="1" ht="17.100000000000001" customHeight="1">
      <c r="A24" s="36">
        <v>17</v>
      </c>
      <c r="B24" s="30">
        <f t="shared" si="10"/>
        <v>4845.5424499999999</v>
      </c>
      <c r="C24" s="43">
        <f t="shared" si="0"/>
        <v>969.10849000000007</v>
      </c>
      <c r="D24" s="43">
        <v>634.69000000000005</v>
      </c>
      <c r="E24" s="43">
        <f t="shared" si="1"/>
        <v>6449.34094</v>
      </c>
      <c r="F24" s="43">
        <v>260</v>
      </c>
      <c r="G24" s="52">
        <v>227</v>
      </c>
      <c r="H24" s="49">
        <f t="shared" si="2"/>
        <v>6936.34094</v>
      </c>
      <c r="I24" s="31">
        <f t="shared" si="3"/>
        <v>48.37005705</v>
      </c>
      <c r="J24" s="68">
        <f t="shared" si="4"/>
        <v>64.493409400000004</v>
      </c>
      <c r="K24" s="61"/>
      <c r="L24" s="36">
        <v>17</v>
      </c>
      <c r="M24" s="30">
        <f t="shared" si="11"/>
        <v>5710.4759000000004</v>
      </c>
      <c r="N24" s="43">
        <f t="shared" si="5"/>
        <v>1142.09518</v>
      </c>
      <c r="O24" s="43">
        <v>761.5</v>
      </c>
      <c r="P24" s="43">
        <f t="shared" si="6"/>
        <v>7614.0710800000006</v>
      </c>
      <c r="Q24" s="43">
        <v>260</v>
      </c>
      <c r="R24" s="52">
        <v>227</v>
      </c>
      <c r="S24" s="49">
        <f t="shared" si="7"/>
        <v>8101.0710800000006</v>
      </c>
      <c r="T24" s="31">
        <f t="shared" si="8"/>
        <v>57.105533100000002</v>
      </c>
      <c r="U24" s="68">
        <f t="shared" si="9"/>
        <v>76.140710800000008</v>
      </c>
      <c r="V24" s="24"/>
      <c r="W24" s="25"/>
      <c r="X24" s="25"/>
      <c r="Y24" s="26"/>
      <c r="Z24" s="24"/>
      <c r="AA24" s="24"/>
      <c r="AB24" s="27"/>
    </row>
    <row r="25" spans="1:28" s="18" customFormat="1" ht="17.100000000000001" customHeight="1">
      <c r="A25" s="36">
        <v>18</v>
      </c>
      <c r="B25" s="30">
        <f t="shared" si="10"/>
        <v>4903.4573</v>
      </c>
      <c r="C25" s="43">
        <f t="shared" si="0"/>
        <v>980.69146000000012</v>
      </c>
      <c r="D25" s="43">
        <v>634.69000000000005</v>
      </c>
      <c r="E25" s="43">
        <f t="shared" si="1"/>
        <v>6518.8387600000005</v>
      </c>
      <c r="F25" s="43">
        <v>260</v>
      </c>
      <c r="G25" s="52">
        <v>227</v>
      </c>
      <c r="H25" s="49">
        <f t="shared" si="2"/>
        <v>7005.8387600000005</v>
      </c>
      <c r="I25" s="31">
        <f t="shared" si="3"/>
        <v>48.891290699999999</v>
      </c>
      <c r="J25" s="68">
        <f t="shared" si="4"/>
        <v>65.188387599999999</v>
      </c>
      <c r="K25" s="61"/>
      <c r="L25" s="36">
        <v>18</v>
      </c>
      <c r="M25" s="30">
        <f t="shared" si="11"/>
        <v>5778.7286000000004</v>
      </c>
      <c r="N25" s="43">
        <f t="shared" si="5"/>
        <v>1155.7457200000001</v>
      </c>
      <c r="O25" s="43">
        <v>761.5</v>
      </c>
      <c r="P25" s="43">
        <f t="shared" si="6"/>
        <v>7695.9743200000003</v>
      </c>
      <c r="Q25" s="43">
        <v>260</v>
      </c>
      <c r="R25" s="52">
        <v>227</v>
      </c>
      <c r="S25" s="49">
        <f t="shared" si="7"/>
        <v>8182.9743200000003</v>
      </c>
      <c r="T25" s="31">
        <f t="shared" si="8"/>
        <v>57.719807400000008</v>
      </c>
      <c r="U25" s="68">
        <f t="shared" si="9"/>
        <v>76.959743200000005</v>
      </c>
      <c r="V25" s="24"/>
      <c r="W25" s="25"/>
      <c r="X25" s="25"/>
      <c r="Y25" s="26"/>
      <c r="Z25" s="24"/>
      <c r="AA25" s="24"/>
      <c r="AB25" s="27"/>
    </row>
    <row r="26" spans="1:28" s="18" customFormat="1" ht="17.100000000000001" customHeight="1">
      <c r="A26" s="36">
        <v>19</v>
      </c>
      <c r="B26" s="30">
        <f t="shared" si="10"/>
        <v>4961.3721500000001</v>
      </c>
      <c r="C26" s="43">
        <f t="shared" si="0"/>
        <v>992.27442999999994</v>
      </c>
      <c r="D26" s="43">
        <v>634.69000000000005</v>
      </c>
      <c r="E26" s="43">
        <f t="shared" si="1"/>
        <v>6588.336580000001</v>
      </c>
      <c r="F26" s="43">
        <v>260</v>
      </c>
      <c r="G26" s="52">
        <v>227</v>
      </c>
      <c r="H26" s="49">
        <f t="shared" si="2"/>
        <v>7075.336580000001</v>
      </c>
      <c r="I26" s="31">
        <f t="shared" si="3"/>
        <v>49.412524350000005</v>
      </c>
      <c r="J26" s="68">
        <f t="shared" si="4"/>
        <v>65.883365800000007</v>
      </c>
      <c r="K26" s="61"/>
      <c r="L26" s="36">
        <v>19</v>
      </c>
      <c r="M26" s="30">
        <f t="shared" si="11"/>
        <v>5846.9813000000004</v>
      </c>
      <c r="N26" s="43">
        <f t="shared" si="5"/>
        <v>1169.39626</v>
      </c>
      <c r="O26" s="43">
        <v>761.5</v>
      </c>
      <c r="P26" s="43">
        <f t="shared" si="6"/>
        <v>7777.8775600000008</v>
      </c>
      <c r="Q26" s="43">
        <v>260</v>
      </c>
      <c r="R26" s="52">
        <v>227</v>
      </c>
      <c r="S26" s="49">
        <f t="shared" si="7"/>
        <v>8264.8775600000008</v>
      </c>
      <c r="T26" s="31">
        <f t="shared" si="8"/>
        <v>58.334081699999999</v>
      </c>
      <c r="U26" s="68">
        <f t="shared" si="9"/>
        <v>77.778775600000003</v>
      </c>
      <c r="V26" s="24"/>
      <c r="W26" s="25"/>
      <c r="X26" s="25"/>
      <c r="Y26" s="26"/>
      <c r="Z26" s="24"/>
      <c r="AA26" s="24"/>
      <c r="AB26" s="27"/>
    </row>
    <row r="27" spans="1:28" s="18" customFormat="1" ht="17.100000000000001" customHeight="1">
      <c r="A27" s="36">
        <v>20</v>
      </c>
      <c r="B27" s="30">
        <f t="shared" si="10"/>
        <v>5019.2870000000003</v>
      </c>
      <c r="C27" s="43">
        <f t="shared" si="0"/>
        <v>1003.8574000000001</v>
      </c>
      <c r="D27" s="43">
        <v>634.69000000000005</v>
      </c>
      <c r="E27" s="43">
        <f t="shared" si="1"/>
        <v>6657.8343999999997</v>
      </c>
      <c r="F27" s="43">
        <v>260</v>
      </c>
      <c r="G27" s="52">
        <v>227</v>
      </c>
      <c r="H27" s="49">
        <f t="shared" si="2"/>
        <v>7144.8343999999997</v>
      </c>
      <c r="I27" s="31">
        <f t="shared" si="3"/>
        <v>49.933757999999997</v>
      </c>
      <c r="J27" s="68">
        <f t="shared" si="4"/>
        <v>66.578344000000001</v>
      </c>
      <c r="K27" s="61"/>
      <c r="L27" s="36">
        <v>20</v>
      </c>
      <c r="M27" s="30">
        <f t="shared" si="11"/>
        <v>5915.2340000000004</v>
      </c>
      <c r="N27" s="43">
        <f t="shared" si="5"/>
        <v>1183.0468000000001</v>
      </c>
      <c r="O27" s="43">
        <v>761.5</v>
      </c>
      <c r="P27" s="43">
        <f t="shared" si="6"/>
        <v>7859.7808000000005</v>
      </c>
      <c r="Q27" s="43">
        <v>260</v>
      </c>
      <c r="R27" s="52">
        <v>227</v>
      </c>
      <c r="S27" s="49">
        <f t="shared" si="7"/>
        <v>8346.7808000000005</v>
      </c>
      <c r="T27" s="31">
        <f t="shared" si="8"/>
        <v>58.948356000000004</v>
      </c>
      <c r="U27" s="68">
        <f t="shared" si="9"/>
        <v>78.597808000000001</v>
      </c>
      <c r="V27" s="24"/>
      <c r="W27" s="25"/>
      <c r="X27" s="25"/>
      <c r="Y27" s="26"/>
      <c r="Z27" s="24"/>
      <c r="AA27" s="24"/>
      <c r="AB27" s="27"/>
    </row>
    <row r="28" spans="1:28" s="18" customFormat="1" ht="17.100000000000001" customHeight="1">
      <c r="A28" s="36">
        <v>21</v>
      </c>
      <c r="B28" s="30">
        <f t="shared" si="10"/>
        <v>5077.2018500000004</v>
      </c>
      <c r="C28" s="43">
        <f t="shared" si="0"/>
        <v>1015.4403700000001</v>
      </c>
      <c r="D28" s="43">
        <v>634.69000000000005</v>
      </c>
      <c r="E28" s="43">
        <f t="shared" si="1"/>
        <v>6727.3322200000002</v>
      </c>
      <c r="F28" s="43">
        <v>260</v>
      </c>
      <c r="G28" s="52">
        <v>227</v>
      </c>
      <c r="H28" s="49">
        <f t="shared" si="2"/>
        <v>7214.3322200000002</v>
      </c>
      <c r="I28" s="31">
        <f t="shared" si="3"/>
        <v>50.454991649999997</v>
      </c>
      <c r="J28" s="68">
        <f t="shared" si="4"/>
        <v>67.273322199999996</v>
      </c>
      <c r="K28" s="61"/>
      <c r="L28" s="36">
        <v>21</v>
      </c>
      <c r="M28" s="30">
        <f t="shared" si="11"/>
        <v>5983.4867000000004</v>
      </c>
      <c r="N28" s="43">
        <f t="shared" si="5"/>
        <v>1196.6973400000002</v>
      </c>
      <c r="O28" s="43">
        <v>761.5</v>
      </c>
      <c r="P28" s="43">
        <f t="shared" si="6"/>
        <v>7941.6840400000001</v>
      </c>
      <c r="Q28" s="43">
        <v>260</v>
      </c>
      <c r="R28" s="52">
        <v>227</v>
      </c>
      <c r="S28" s="49">
        <f t="shared" si="7"/>
        <v>8428.6840400000001</v>
      </c>
      <c r="T28" s="31">
        <f t="shared" si="8"/>
        <v>59.562630299999995</v>
      </c>
      <c r="U28" s="68">
        <f t="shared" si="9"/>
        <v>79.416840399999998</v>
      </c>
      <c r="V28" s="24"/>
      <c r="W28" s="25"/>
      <c r="X28" s="25"/>
      <c r="Y28" s="26"/>
      <c r="Z28" s="24"/>
      <c r="AA28" s="24"/>
      <c r="AB28" s="27"/>
    </row>
    <row r="29" spans="1:28" s="18" customFormat="1" ht="17.100000000000001" customHeight="1">
      <c r="A29" s="36">
        <v>22</v>
      </c>
      <c r="B29" s="30">
        <f t="shared" si="10"/>
        <v>5135.1167000000005</v>
      </c>
      <c r="C29" s="43">
        <f t="shared" si="0"/>
        <v>1027.02334</v>
      </c>
      <c r="D29" s="43">
        <v>634.69000000000005</v>
      </c>
      <c r="E29" s="43">
        <f t="shared" si="1"/>
        <v>6796.8300400000007</v>
      </c>
      <c r="F29" s="43">
        <v>260</v>
      </c>
      <c r="G29" s="52">
        <v>227</v>
      </c>
      <c r="H29" s="49">
        <f t="shared" si="2"/>
        <v>7283.8300400000007</v>
      </c>
      <c r="I29" s="31">
        <f t="shared" si="3"/>
        <v>50.976225300000003</v>
      </c>
      <c r="J29" s="68">
        <f t="shared" si="4"/>
        <v>67.968300400000004</v>
      </c>
      <c r="K29" s="61"/>
      <c r="L29" s="36">
        <v>22</v>
      </c>
      <c r="M29" s="30">
        <f t="shared" si="11"/>
        <v>6051.7394000000004</v>
      </c>
      <c r="N29" s="43">
        <f t="shared" si="5"/>
        <v>1210.34788</v>
      </c>
      <c r="O29" s="43">
        <v>761.5</v>
      </c>
      <c r="P29" s="43">
        <f t="shared" si="6"/>
        <v>8023.5872800000006</v>
      </c>
      <c r="Q29" s="43">
        <v>260</v>
      </c>
      <c r="R29" s="52">
        <v>227</v>
      </c>
      <c r="S29" s="49">
        <f t="shared" si="7"/>
        <v>8510.5872799999997</v>
      </c>
      <c r="T29" s="31">
        <f t="shared" si="8"/>
        <v>60.176904600000007</v>
      </c>
      <c r="U29" s="68">
        <f t="shared" si="9"/>
        <v>80.23587280000001</v>
      </c>
      <c r="V29" s="24"/>
      <c r="W29" s="25"/>
      <c r="X29" s="25"/>
      <c r="Y29" s="26"/>
      <c r="Z29" s="24"/>
      <c r="AA29" s="24"/>
      <c r="AB29" s="27"/>
    </row>
    <row r="30" spans="1:28" s="18" customFormat="1" ht="17.100000000000001" customHeight="1">
      <c r="A30" s="36">
        <v>23</v>
      </c>
      <c r="B30" s="30">
        <f t="shared" si="10"/>
        <v>5193.0315499999997</v>
      </c>
      <c r="C30" s="43">
        <f t="shared" si="0"/>
        <v>1038.6063099999999</v>
      </c>
      <c r="D30" s="43">
        <v>634.69000000000005</v>
      </c>
      <c r="E30" s="43">
        <f t="shared" si="1"/>
        <v>6866.3278599999994</v>
      </c>
      <c r="F30" s="43">
        <v>260</v>
      </c>
      <c r="G30" s="52">
        <v>227</v>
      </c>
      <c r="H30" s="49">
        <f t="shared" si="2"/>
        <v>7353.3278599999994</v>
      </c>
      <c r="I30" s="31">
        <f t="shared" si="3"/>
        <v>51.497458949999995</v>
      </c>
      <c r="J30" s="68">
        <f t="shared" si="4"/>
        <v>68.663278599999998</v>
      </c>
      <c r="K30" s="61"/>
      <c r="L30" s="36">
        <v>23</v>
      </c>
      <c r="M30" s="30">
        <f t="shared" si="11"/>
        <v>6119.9921000000004</v>
      </c>
      <c r="N30" s="43">
        <f t="shared" si="5"/>
        <v>1223.9984200000001</v>
      </c>
      <c r="O30" s="43">
        <v>761.5</v>
      </c>
      <c r="P30" s="43">
        <f t="shared" si="6"/>
        <v>8105.4905200000003</v>
      </c>
      <c r="Q30" s="43">
        <v>260</v>
      </c>
      <c r="R30" s="52">
        <v>227</v>
      </c>
      <c r="S30" s="49">
        <f t="shared" si="7"/>
        <v>8592.4905199999994</v>
      </c>
      <c r="T30" s="31">
        <f t="shared" si="8"/>
        <v>60.791178900000006</v>
      </c>
      <c r="U30" s="68">
        <f t="shared" si="9"/>
        <v>81.054905200000007</v>
      </c>
      <c r="V30" s="24"/>
      <c r="W30" s="25"/>
      <c r="X30" s="25"/>
      <c r="Y30" s="26"/>
      <c r="Z30" s="24"/>
      <c r="AA30" s="24"/>
      <c r="AB30" s="27"/>
    </row>
    <row r="31" spans="1:28" s="18" customFormat="1" ht="17.100000000000001" customHeight="1">
      <c r="A31" s="36">
        <v>24</v>
      </c>
      <c r="B31" s="30">
        <f t="shared" si="10"/>
        <v>5250.9464000000007</v>
      </c>
      <c r="C31" s="43">
        <f t="shared" si="0"/>
        <v>1050.1892800000001</v>
      </c>
      <c r="D31" s="43">
        <v>634.69000000000005</v>
      </c>
      <c r="E31" s="43">
        <f t="shared" si="1"/>
        <v>6935.8256800000017</v>
      </c>
      <c r="F31" s="43">
        <v>260</v>
      </c>
      <c r="G31" s="52">
        <v>227</v>
      </c>
      <c r="H31" s="49">
        <f t="shared" si="2"/>
        <v>7422.8256800000017</v>
      </c>
      <c r="I31" s="31">
        <f t="shared" si="3"/>
        <v>52.018692600000016</v>
      </c>
      <c r="J31" s="68">
        <f t="shared" si="4"/>
        <v>69.358256800000021</v>
      </c>
      <c r="K31" s="61"/>
      <c r="L31" s="36">
        <v>24</v>
      </c>
      <c r="M31" s="30">
        <f t="shared" si="11"/>
        <v>6188.2448000000004</v>
      </c>
      <c r="N31" s="43">
        <f t="shared" si="5"/>
        <v>1237.64896</v>
      </c>
      <c r="O31" s="43">
        <v>761.5</v>
      </c>
      <c r="P31" s="43">
        <f t="shared" si="6"/>
        <v>8187.3937600000008</v>
      </c>
      <c r="Q31" s="43">
        <v>260</v>
      </c>
      <c r="R31" s="52">
        <v>227</v>
      </c>
      <c r="S31" s="49">
        <f t="shared" si="7"/>
        <v>8674.3937600000008</v>
      </c>
      <c r="T31" s="31">
        <f t="shared" si="8"/>
        <v>61.405453200000004</v>
      </c>
      <c r="U31" s="68">
        <f t="shared" si="9"/>
        <v>81.873937600000005</v>
      </c>
      <c r="V31" s="24"/>
      <c r="W31" s="25"/>
      <c r="X31" s="25"/>
      <c r="Y31" s="26"/>
      <c r="Z31" s="24"/>
      <c r="AA31" s="24"/>
      <c r="AB31" s="27"/>
    </row>
    <row r="32" spans="1:28" s="18" customFormat="1" ht="17.100000000000001" customHeight="1" thickBot="1">
      <c r="A32" s="37">
        <v>25</v>
      </c>
      <c r="B32" s="33">
        <f t="shared" si="10"/>
        <v>5308.8612499999999</v>
      </c>
      <c r="C32" s="70">
        <f t="shared" si="0"/>
        <v>1061.77225</v>
      </c>
      <c r="D32" s="70">
        <v>634.69000000000005</v>
      </c>
      <c r="E32" s="70">
        <f t="shared" si="1"/>
        <v>7005.3235000000004</v>
      </c>
      <c r="F32" s="70">
        <v>260</v>
      </c>
      <c r="G32" s="78">
        <v>227</v>
      </c>
      <c r="H32" s="76">
        <f t="shared" si="2"/>
        <v>7492.3235000000004</v>
      </c>
      <c r="I32" s="34">
        <f t="shared" si="3"/>
        <v>52.539926250000001</v>
      </c>
      <c r="J32" s="69">
        <f t="shared" si="4"/>
        <v>70.053235000000001</v>
      </c>
      <c r="K32" s="61"/>
      <c r="L32" s="37">
        <v>25</v>
      </c>
      <c r="M32" s="33">
        <f t="shared" si="11"/>
        <v>6256.4975000000004</v>
      </c>
      <c r="N32" s="70">
        <f t="shared" si="5"/>
        <v>1251.2995000000001</v>
      </c>
      <c r="O32" s="70">
        <v>761.5</v>
      </c>
      <c r="P32" s="70">
        <f t="shared" si="6"/>
        <v>8269.2970000000005</v>
      </c>
      <c r="Q32" s="70">
        <v>260</v>
      </c>
      <c r="R32" s="78">
        <v>227</v>
      </c>
      <c r="S32" s="76">
        <f t="shared" si="7"/>
        <v>8756.2970000000005</v>
      </c>
      <c r="T32" s="34">
        <f t="shared" si="8"/>
        <v>62.019727500000002</v>
      </c>
      <c r="U32" s="69">
        <f t="shared" si="9"/>
        <v>82.692970000000003</v>
      </c>
      <c r="V32" s="24"/>
      <c r="W32" s="25"/>
      <c r="X32" s="25"/>
      <c r="Y32" s="26"/>
      <c r="Z32" s="24"/>
      <c r="AA32" s="24"/>
      <c r="AB32" s="27"/>
    </row>
    <row r="33" spans="1:28" ht="14.25" hidden="1" customHeight="1">
      <c r="G33" s="7"/>
      <c r="H33" s="8"/>
      <c r="I33" s="8"/>
      <c r="J33" s="8"/>
      <c r="K33" s="8"/>
      <c r="N33" s="71">
        <f t="shared" ref="N33:N34" si="12">M33*19.042%</f>
        <v>0</v>
      </c>
      <c r="O33" s="71">
        <f t="shared" ref="O33:O34" si="13">(M33+N33)*19.9934%</f>
        <v>0</v>
      </c>
      <c r="P33" s="71">
        <f>M33*21.2122%</f>
        <v>0</v>
      </c>
      <c r="R33" s="7"/>
      <c r="S33" s="8"/>
      <c r="T33" s="5"/>
      <c r="U33" s="5"/>
      <c r="V33" s="5"/>
      <c r="W33" s="5"/>
      <c r="X33" s="5"/>
      <c r="Y33" s="5"/>
      <c r="Z33" s="5"/>
      <c r="AA33" s="5"/>
      <c r="AB33" s="5"/>
    </row>
    <row r="34" spans="1:28" hidden="1">
      <c r="G34" s="7"/>
      <c r="H34" s="8"/>
      <c r="I34" s="8"/>
      <c r="J34" s="8"/>
      <c r="K34" s="8"/>
      <c r="N34" s="30">
        <f t="shared" si="12"/>
        <v>0</v>
      </c>
      <c r="O34" s="30">
        <f t="shared" si="13"/>
        <v>0</v>
      </c>
      <c r="P34" s="30">
        <f>M34*21.2122%</f>
        <v>0</v>
      </c>
      <c r="R34" s="7"/>
      <c r="S34" s="8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90"/>
      <c r="B35" s="90"/>
      <c r="C35" s="90"/>
      <c r="D35" s="90"/>
      <c r="E35" s="90"/>
      <c r="F35" s="90"/>
      <c r="G35" s="90"/>
      <c r="H35" s="90"/>
      <c r="I35" s="60"/>
      <c r="J35" s="60"/>
      <c r="K35" s="60"/>
      <c r="L35" s="90"/>
      <c r="M35" s="90"/>
      <c r="N35" s="90"/>
      <c r="O35" s="90"/>
      <c r="P35" s="90"/>
      <c r="Q35" s="90"/>
      <c r="R35" s="90"/>
      <c r="S35" s="90"/>
      <c r="T35" s="5"/>
      <c r="U35" s="5"/>
      <c r="V35" s="5"/>
      <c r="W35" s="5"/>
      <c r="X35" s="5"/>
      <c r="Y35" s="5"/>
      <c r="Z35" s="5"/>
      <c r="AA35" s="5"/>
      <c r="AB35" s="5"/>
    </row>
    <row r="36" spans="1:28" ht="6" customHeight="1">
      <c r="G36" s="7"/>
      <c r="H36" s="8"/>
      <c r="I36" s="8"/>
      <c r="J36" s="8"/>
      <c r="K36" s="8"/>
      <c r="R36" s="7"/>
      <c r="S36" s="8"/>
      <c r="T36" s="5"/>
      <c r="U36" s="5"/>
      <c r="V36" s="5"/>
      <c r="W36" s="5"/>
      <c r="X36" s="5"/>
      <c r="Y36" s="5"/>
      <c r="Z36" s="5"/>
      <c r="AA36" s="5"/>
      <c r="AB36" s="5"/>
    </row>
    <row r="37" spans="1:28" ht="15" customHeight="1">
      <c r="A37" s="89"/>
      <c r="B37" s="89"/>
      <c r="C37" s="89"/>
      <c r="D37" s="89"/>
      <c r="E37" s="89"/>
      <c r="F37" s="89"/>
      <c r="G37" s="89"/>
      <c r="L37" s="89"/>
      <c r="M37" s="89"/>
      <c r="N37" s="89"/>
      <c r="O37" s="89"/>
      <c r="P37" s="89"/>
      <c r="Q37" s="89"/>
      <c r="R37" s="89"/>
      <c r="T37" s="5"/>
      <c r="U37" s="5"/>
      <c r="V37" s="5"/>
      <c r="W37" s="5"/>
      <c r="X37" s="5"/>
      <c r="Y37" s="5"/>
      <c r="Z37" s="5"/>
      <c r="AA37" s="5"/>
      <c r="AB37" s="5"/>
    </row>
    <row r="38" spans="1:28" ht="19.5" customHeight="1">
      <c r="T38" s="5"/>
      <c r="U38" s="5"/>
      <c r="V38" s="5"/>
      <c r="W38" s="5"/>
      <c r="X38" s="5"/>
      <c r="Y38" s="5"/>
      <c r="Z38" s="5"/>
      <c r="AA38" s="5"/>
      <c r="AB38" s="5"/>
    </row>
  </sheetData>
  <mergeCells count="4">
    <mergeCell ref="A37:G37"/>
    <mergeCell ref="L37:R37"/>
    <mergeCell ref="A35:H35"/>
    <mergeCell ref="L35:S35"/>
  </mergeCells>
  <phoneticPr fontId="14" type="noConversion"/>
  <pageMargins left="0.47244094488188981" right="0.75" top="0.27559055118110237" bottom="1" header="0" footer="0"/>
  <pageSetup paperSize="5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2" workbookViewId="0">
      <selection activeCell="B8" sqref="B8"/>
    </sheetView>
  </sheetViews>
  <sheetFormatPr baseColWidth="10" defaultRowHeight="12.75"/>
  <cols>
    <col min="1" max="4" width="6.85546875" customWidth="1"/>
    <col min="5" max="6" width="6.85546875" style="2" customWidth="1"/>
    <col min="7" max="7" width="6.85546875" customWidth="1"/>
    <col min="8" max="10" width="6.85546875" style="3" customWidth="1"/>
    <col min="11" max="11" width="23.5703125" customWidth="1"/>
    <col min="12" max="15" width="6.85546875" customWidth="1"/>
    <col min="16" max="17" width="6.85546875" style="2" customWidth="1"/>
    <col min="18" max="18" width="6.85546875" customWidth="1"/>
    <col min="19" max="19" width="6.85546875" style="3" customWidth="1"/>
    <col min="20" max="20" width="6.85546875" style="2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72" t="s">
        <v>45</v>
      </c>
      <c r="L2" s="72" t="s">
        <v>45</v>
      </c>
    </row>
    <row r="3" spans="1:30" ht="13.5" thickBot="1">
      <c r="A3" s="28" t="s">
        <v>23</v>
      </c>
      <c r="S3" s="28" t="s">
        <v>38</v>
      </c>
    </row>
    <row r="4" spans="1:30" ht="16.5" thickBot="1">
      <c r="A4" s="3" t="s">
        <v>9</v>
      </c>
      <c r="E4" s="4"/>
      <c r="F4" s="73" t="s">
        <v>46</v>
      </c>
      <c r="G4" s="79"/>
      <c r="H4" s="79"/>
      <c r="I4" s="75"/>
      <c r="K4" s="5"/>
      <c r="L4" s="3" t="s">
        <v>19</v>
      </c>
      <c r="P4" s="4"/>
      <c r="Q4" s="73" t="s">
        <v>46</v>
      </c>
      <c r="R4" s="79"/>
      <c r="S4" s="79"/>
      <c r="T4" s="75"/>
      <c r="U4" s="5"/>
      <c r="V4" s="21"/>
      <c r="W4" s="22"/>
      <c r="X4" s="4"/>
      <c r="Y4" s="5"/>
      <c r="Z4" s="9"/>
      <c r="AA4" s="9"/>
      <c r="AB4" s="5"/>
      <c r="AC4" s="5"/>
      <c r="AD4" s="5"/>
    </row>
    <row r="5" spans="1:30" ht="21" customHeight="1" thickBot="1">
      <c r="T5" s="9"/>
      <c r="U5" s="5"/>
      <c r="V5" s="21"/>
      <c r="W5" s="22"/>
      <c r="X5" s="4"/>
      <c r="Y5" s="5"/>
      <c r="Z5" s="9"/>
      <c r="AA5" s="9"/>
      <c r="AB5" s="5"/>
      <c r="AC5" s="5"/>
      <c r="AD5" s="5"/>
    </row>
    <row r="6" spans="1:30" s="12" customFormat="1" ht="24.75" customHeight="1">
      <c r="A6" s="64" t="s">
        <v>2</v>
      </c>
      <c r="B6" s="65" t="s">
        <v>1</v>
      </c>
      <c r="C6" s="66" t="s">
        <v>3</v>
      </c>
      <c r="D6" s="65" t="s">
        <v>4</v>
      </c>
      <c r="E6" s="65" t="s">
        <v>49</v>
      </c>
      <c r="F6" s="65" t="s">
        <v>47</v>
      </c>
      <c r="G6" s="65" t="s">
        <v>48</v>
      </c>
      <c r="H6" s="65" t="s">
        <v>5</v>
      </c>
      <c r="I6" s="65" t="s">
        <v>43</v>
      </c>
      <c r="J6" s="67" t="s">
        <v>44</v>
      </c>
      <c r="K6" s="16"/>
      <c r="L6" s="64" t="s">
        <v>2</v>
      </c>
      <c r="M6" s="65" t="s">
        <v>1</v>
      </c>
      <c r="N6" s="66" t="s">
        <v>3</v>
      </c>
      <c r="O6" s="65" t="s">
        <v>4</v>
      </c>
      <c r="P6" s="65" t="s">
        <v>49</v>
      </c>
      <c r="Q6" s="65" t="s">
        <v>47</v>
      </c>
      <c r="R6" s="65" t="s">
        <v>48</v>
      </c>
      <c r="S6" s="65" t="s">
        <v>5</v>
      </c>
      <c r="T6" s="65" t="s">
        <v>43</v>
      </c>
      <c r="U6" s="67" t="s">
        <v>44</v>
      </c>
      <c r="V6" s="20"/>
      <c r="W6" s="20"/>
      <c r="X6" s="20"/>
      <c r="Y6" s="20"/>
      <c r="Z6" s="20"/>
      <c r="AA6" s="20"/>
      <c r="AB6" s="20"/>
      <c r="AC6" s="20"/>
      <c r="AD6" s="23"/>
    </row>
    <row r="7" spans="1:30" s="54" customFormat="1" ht="17.100000000000001" customHeight="1">
      <c r="A7" s="53" t="s">
        <v>6</v>
      </c>
      <c r="B7" s="43">
        <f>(2973.97+566.23+342.94)+776.63</f>
        <v>4659.7699999999995</v>
      </c>
      <c r="C7" s="43">
        <f>B7*20/100</f>
        <v>931.95399999999995</v>
      </c>
      <c r="D7" s="43">
        <v>781.65</v>
      </c>
      <c r="E7" s="43">
        <f>SUM(B7:D7)</f>
        <v>6373.3739999999989</v>
      </c>
      <c r="F7" s="43">
        <v>260</v>
      </c>
      <c r="G7" s="52">
        <v>227</v>
      </c>
      <c r="H7" s="49">
        <f>SUM(E7:G7)</f>
        <v>6860.3739999999989</v>
      </c>
      <c r="I7" s="31">
        <f>E7/200*1.5</f>
        <v>47.800304999999994</v>
      </c>
      <c r="J7" s="68">
        <f>E7/200*2</f>
        <v>63.73373999999999</v>
      </c>
      <c r="K7" s="24"/>
      <c r="L7" s="53" t="s">
        <v>6</v>
      </c>
      <c r="M7" s="43">
        <f>(2858.73+544.29+342.94)+749.19</f>
        <v>4495.1499999999996</v>
      </c>
      <c r="N7" s="43">
        <f>M7*20/100</f>
        <v>899.03</v>
      </c>
      <c r="O7" s="43">
        <v>751.37</v>
      </c>
      <c r="P7" s="43">
        <f>SUM(M7:O7)</f>
        <v>6145.5499999999993</v>
      </c>
      <c r="Q7" s="43">
        <v>260</v>
      </c>
      <c r="R7" s="52">
        <v>227</v>
      </c>
      <c r="S7" s="49">
        <f>SUM(P7:R7)</f>
        <v>6632.5499999999993</v>
      </c>
      <c r="T7" s="31">
        <f>P7/200*1.5</f>
        <v>46.091624999999993</v>
      </c>
      <c r="U7" s="68">
        <f>P7/200*2</f>
        <v>61.455499999999994</v>
      </c>
      <c r="V7" s="24"/>
      <c r="W7" s="24"/>
      <c r="X7" s="24"/>
      <c r="Y7" s="25"/>
      <c r="Z7" s="25"/>
      <c r="AA7" s="26"/>
      <c r="AB7" s="24"/>
      <c r="AC7" s="24"/>
      <c r="AD7" s="27"/>
    </row>
    <row r="8" spans="1:30" s="18" customFormat="1" ht="17.100000000000001" customHeight="1">
      <c r="A8" s="36">
        <v>1</v>
      </c>
      <c r="B8" s="30">
        <f>($B$7*1.5%*A8)+$B$7</f>
        <v>4729.6665499999999</v>
      </c>
      <c r="C8" s="43">
        <f t="shared" ref="C8:C32" si="0">B8*20/100</f>
        <v>945.93331000000001</v>
      </c>
      <c r="D8" s="43">
        <v>781.65</v>
      </c>
      <c r="E8" s="43">
        <f t="shared" ref="E8:E32" si="1">SUM(B8:D8)</f>
        <v>6457.2498599999999</v>
      </c>
      <c r="F8" s="43">
        <v>260</v>
      </c>
      <c r="G8" s="52">
        <v>227</v>
      </c>
      <c r="H8" s="49">
        <f t="shared" ref="H8:H32" si="2">SUM(E8:G8)</f>
        <v>6944.2498599999999</v>
      </c>
      <c r="I8" s="31">
        <f t="shared" ref="I8:I32" si="3">E8/200*1.5</f>
        <v>48.429373949999999</v>
      </c>
      <c r="J8" s="68">
        <f t="shared" ref="J8:J32" si="4">E8/200*2</f>
        <v>64.572498600000003</v>
      </c>
      <c r="K8" s="17"/>
      <c r="L8" s="36">
        <v>1</v>
      </c>
      <c r="M8" s="30">
        <f>($M$7*1.5%*L8)+$M$7</f>
        <v>4562.5772499999994</v>
      </c>
      <c r="N8" s="43">
        <f t="shared" ref="N8:N32" si="5">M8*20/100</f>
        <v>912.51544999999987</v>
      </c>
      <c r="O8" s="43">
        <v>751.37</v>
      </c>
      <c r="P8" s="43">
        <f t="shared" ref="P8:P32" si="6">SUM(M8:O8)</f>
        <v>6226.4626999999991</v>
      </c>
      <c r="Q8" s="43">
        <v>260</v>
      </c>
      <c r="R8" s="52">
        <v>227</v>
      </c>
      <c r="S8" s="49">
        <f t="shared" ref="S8:S32" si="7">SUM(P8:R8)</f>
        <v>6713.4626999999991</v>
      </c>
      <c r="T8" s="31">
        <f t="shared" ref="T8:T32" si="8">P8/200*1.5</f>
        <v>46.698470249999993</v>
      </c>
      <c r="U8" s="68">
        <f t="shared" ref="U8:U32" si="9">P8/200*2</f>
        <v>62.26462699999999</v>
      </c>
      <c r="V8" s="24"/>
      <c r="W8" s="24"/>
      <c r="X8" s="24"/>
      <c r="Y8" s="25"/>
      <c r="Z8" s="25"/>
      <c r="AA8" s="26"/>
      <c r="AB8" s="24"/>
      <c r="AC8" s="24"/>
      <c r="AD8" s="27"/>
    </row>
    <row r="9" spans="1:30" s="18" customFormat="1" ht="17.100000000000001" customHeight="1">
      <c r="A9" s="36">
        <v>2</v>
      </c>
      <c r="B9" s="30">
        <f t="shared" ref="B9:B32" si="10">($B$7*1.5%*A9)+$B$7</f>
        <v>4799.5630999999994</v>
      </c>
      <c r="C9" s="43">
        <f t="shared" si="0"/>
        <v>959.91261999999983</v>
      </c>
      <c r="D9" s="43">
        <v>781.65</v>
      </c>
      <c r="E9" s="43">
        <f t="shared" si="1"/>
        <v>6541.1257199999991</v>
      </c>
      <c r="F9" s="43">
        <v>260</v>
      </c>
      <c r="G9" s="52">
        <v>227</v>
      </c>
      <c r="H9" s="49">
        <f t="shared" si="2"/>
        <v>7028.1257199999991</v>
      </c>
      <c r="I9" s="31">
        <f t="shared" si="3"/>
        <v>49.058442899999996</v>
      </c>
      <c r="J9" s="68">
        <f t="shared" si="4"/>
        <v>65.411257199999994</v>
      </c>
      <c r="K9" s="17"/>
      <c r="L9" s="36">
        <v>2</v>
      </c>
      <c r="M9" s="30">
        <f t="shared" ref="M9:M32" si="11">($M$7*1.5%*L9)+$M$7</f>
        <v>4630.0045</v>
      </c>
      <c r="N9" s="43">
        <f t="shared" si="5"/>
        <v>926.0009</v>
      </c>
      <c r="O9" s="43">
        <v>751.37</v>
      </c>
      <c r="P9" s="43">
        <f t="shared" si="6"/>
        <v>6307.3753999999999</v>
      </c>
      <c r="Q9" s="43">
        <v>260</v>
      </c>
      <c r="R9" s="52">
        <v>227</v>
      </c>
      <c r="S9" s="49">
        <f t="shared" si="7"/>
        <v>6794.3753999999999</v>
      </c>
      <c r="T9" s="31">
        <f t="shared" si="8"/>
        <v>47.305315499999999</v>
      </c>
      <c r="U9" s="68">
        <f t="shared" si="9"/>
        <v>63.073754000000001</v>
      </c>
      <c r="V9" s="24"/>
      <c r="W9" s="24"/>
      <c r="X9" s="24"/>
      <c r="Y9" s="25"/>
      <c r="Z9" s="25"/>
      <c r="AA9" s="26"/>
      <c r="AB9" s="24"/>
      <c r="AC9" s="24"/>
      <c r="AD9" s="27"/>
    </row>
    <row r="10" spans="1:30" s="18" customFormat="1" ht="17.100000000000001" customHeight="1">
      <c r="A10" s="36">
        <v>3</v>
      </c>
      <c r="B10" s="30">
        <f t="shared" si="10"/>
        <v>4869.4596499999998</v>
      </c>
      <c r="C10" s="43">
        <f t="shared" si="0"/>
        <v>973.89193</v>
      </c>
      <c r="D10" s="43">
        <v>781.65</v>
      </c>
      <c r="E10" s="43">
        <f t="shared" si="1"/>
        <v>6625.0015799999992</v>
      </c>
      <c r="F10" s="43">
        <v>260</v>
      </c>
      <c r="G10" s="52">
        <v>227</v>
      </c>
      <c r="H10" s="49">
        <f t="shared" si="2"/>
        <v>7112.0015799999992</v>
      </c>
      <c r="I10" s="31">
        <f t="shared" si="3"/>
        <v>49.687511849999993</v>
      </c>
      <c r="J10" s="68">
        <f t="shared" si="4"/>
        <v>66.250015799999986</v>
      </c>
      <c r="K10" s="17"/>
      <c r="L10" s="36">
        <v>3</v>
      </c>
      <c r="M10" s="30">
        <f t="shared" si="11"/>
        <v>4697.4317499999997</v>
      </c>
      <c r="N10" s="43">
        <f t="shared" si="5"/>
        <v>939.4863499999999</v>
      </c>
      <c r="O10" s="43">
        <v>751.37</v>
      </c>
      <c r="P10" s="43">
        <f t="shared" si="6"/>
        <v>6388.2880999999998</v>
      </c>
      <c r="Q10" s="43">
        <v>260</v>
      </c>
      <c r="R10" s="52">
        <v>227</v>
      </c>
      <c r="S10" s="49">
        <f t="shared" si="7"/>
        <v>6875.2880999999998</v>
      </c>
      <c r="T10" s="31">
        <f t="shared" si="8"/>
        <v>47.912160749999998</v>
      </c>
      <c r="U10" s="68">
        <f t="shared" si="9"/>
        <v>63.882880999999998</v>
      </c>
      <c r="V10" s="24"/>
      <c r="W10" s="24"/>
      <c r="X10" s="24"/>
      <c r="Y10" s="25"/>
      <c r="Z10" s="25"/>
      <c r="AA10" s="26"/>
      <c r="AB10" s="24"/>
      <c r="AC10" s="24"/>
      <c r="AD10" s="27"/>
    </row>
    <row r="11" spans="1:30" s="18" customFormat="1" ht="17.100000000000001" customHeight="1">
      <c r="A11" s="36">
        <v>4</v>
      </c>
      <c r="B11" s="30">
        <f t="shared" si="10"/>
        <v>4939.3561999999993</v>
      </c>
      <c r="C11" s="43">
        <f t="shared" si="0"/>
        <v>987.87123999999983</v>
      </c>
      <c r="D11" s="43">
        <v>781.65</v>
      </c>
      <c r="E11" s="43">
        <f t="shared" si="1"/>
        <v>6708.8774399999984</v>
      </c>
      <c r="F11" s="43">
        <v>260</v>
      </c>
      <c r="G11" s="52">
        <v>227</v>
      </c>
      <c r="H11" s="49">
        <f t="shared" si="2"/>
        <v>7195.8774399999984</v>
      </c>
      <c r="I11" s="31">
        <f t="shared" si="3"/>
        <v>50.316580799999983</v>
      </c>
      <c r="J11" s="68">
        <f t="shared" si="4"/>
        <v>67.088774399999977</v>
      </c>
      <c r="K11" s="17"/>
      <c r="L11" s="36">
        <v>4</v>
      </c>
      <c r="M11" s="30">
        <f t="shared" si="11"/>
        <v>4764.8589999999995</v>
      </c>
      <c r="N11" s="43">
        <f t="shared" si="5"/>
        <v>952.97179999999992</v>
      </c>
      <c r="O11" s="43">
        <v>751.37</v>
      </c>
      <c r="P11" s="43">
        <f t="shared" si="6"/>
        <v>6469.2007999999996</v>
      </c>
      <c r="Q11" s="43">
        <v>260</v>
      </c>
      <c r="R11" s="52">
        <v>227</v>
      </c>
      <c r="S11" s="49">
        <f t="shared" si="7"/>
        <v>6956.2007999999996</v>
      </c>
      <c r="T11" s="31">
        <f t="shared" si="8"/>
        <v>48.519006000000005</v>
      </c>
      <c r="U11" s="68">
        <f t="shared" si="9"/>
        <v>64.692008000000001</v>
      </c>
      <c r="V11" s="24"/>
      <c r="W11" s="24"/>
      <c r="X11" s="24"/>
      <c r="Y11" s="25"/>
      <c r="Z11" s="25"/>
      <c r="AA11" s="26"/>
      <c r="AB11" s="24"/>
      <c r="AC11" s="24"/>
      <c r="AD11" s="27"/>
    </row>
    <row r="12" spans="1:30" s="18" customFormat="1" ht="17.100000000000001" customHeight="1">
      <c r="A12" s="36">
        <v>5</v>
      </c>
      <c r="B12" s="30">
        <f t="shared" si="10"/>
        <v>5009.2527499999997</v>
      </c>
      <c r="C12" s="43">
        <f t="shared" si="0"/>
        <v>1001.8505499999999</v>
      </c>
      <c r="D12" s="43">
        <v>781.65</v>
      </c>
      <c r="E12" s="43">
        <f t="shared" si="1"/>
        <v>6792.7532999999994</v>
      </c>
      <c r="F12" s="43">
        <v>260</v>
      </c>
      <c r="G12" s="52">
        <v>227</v>
      </c>
      <c r="H12" s="49">
        <f t="shared" si="2"/>
        <v>7279.7532999999994</v>
      </c>
      <c r="I12" s="31">
        <f t="shared" si="3"/>
        <v>50.945649750000001</v>
      </c>
      <c r="J12" s="68">
        <f t="shared" si="4"/>
        <v>67.927532999999997</v>
      </c>
      <c r="K12" s="17"/>
      <c r="L12" s="36">
        <v>5</v>
      </c>
      <c r="M12" s="30">
        <f t="shared" si="11"/>
        <v>4832.2862499999992</v>
      </c>
      <c r="N12" s="43">
        <f t="shared" si="5"/>
        <v>966.45724999999982</v>
      </c>
      <c r="O12" s="43">
        <v>751.37</v>
      </c>
      <c r="P12" s="43">
        <f t="shared" si="6"/>
        <v>6550.1134999999986</v>
      </c>
      <c r="Q12" s="43">
        <v>260</v>
      </c>
      <c r="R12" s="52">
        <v>227</v>
      </c>
      <c r="S12" s="49">
        <f t="shared" si="7"/>
        <v>7037.1134999999986</v>
      </c>
      <c r="T12" s="31">
        <f t="shared" si="8"/>
        <v>49.125851249999997</v>
      </c>
      <c r="U12" s="68">
        <f t="shared" si="9"/>
        <v>65.501134999999991</v>
      </c>
      <c r="V12" s="24"/>
      <c r="W12" s="24"/>
      <c r="X12" s="24"/>
      <c r="Y12" s="25"/>
      <c r="Z12" s="25"/>
      <c r="AA12" s="26"/>
      <c r="AB12" s="24"/>
      <c r="AC12" s="24"/>
      <c r="AD12" s="27"/>
    </row>
    <row r="13" spans="1:30" s="18" customFormat="1" ht="17.100000000000001" customHeight="1">
      <c r="A13" s="36">
        <v>6</v>
      </c>
      <c r="B13" s="30">
        <f t="shared" si="10"/>
        <v>5079.1492999999991</v>
      </c>
      <c r="C13" s="43">
        <f t="shared" si="0"/>
        <v>1015.8298599999997</v>
      </c>
      <c r="D13" s="43">
        <v>781.65</v>
      </c>
      <c r="E13" s="43">
        <f t="shared" si="1"/>
        <v>6876.6291599999986</v>
      </c>
      <c r="F13" s="43">
        <v>260</v>
      </c>
      <c r="G13" s="52">
        <v>227</v>
      </c>
      <c r="H13" s="49">
        <f t="shared" si="2"/>
        <v>7363.6291599999986</v>
      </c>
      <c r="I13" s="31">
        <f t="shared" si="3"/>
        <v>51.574718699999991</v>
      </c>
      <c r="J13" s="68">
        <f t="shared" si="4"/>
        <v>68.766291599999988</v>
      </c>
      <c r="K13" s="17"/>
      <c r="L13" s="36">
        <v>6</v>
      </c>
      <c r="M13" s="30">
        <f t="shared" si="11"/>
        <v>4899.7134999999998</v>
      </c>
      <c r="N13" s="43">
        <f t="shared" si="5"/>
        <v>979.94269999999995</v>
      </c>
      <c r="O13" s="43">
        <v>751.37</v>
      </c>
      <c r="P13" s="43">
        <f t="shared" si="6"/>
        <v>6631.0261999999993</v>
      </c>
      <c r="Q13" s="43">
        <v>260</v>
      </c>
      <c r="R13" s="52">
        <v>227</v>
      </c>
      <c r="S13" s="49">
        <f t="shared" si="7"/>
        <v>7118.0261999999993</v>
      </c>
      <c r="T13" s="31">
        <f t="shared" si="8"/>
        <v>49.732696499999996</v>
      </c>
      <c r="U13" s="68">
        <f t="shared" si="9"/>
        <v>66.310261999999994</v>
      </c>
      <c r="V13" s="24"/>
      <c r="W13" s="24"/>
      <c r="X13" s="24"/>
      <c r="Y13" s="25"/>
      <c r="Z13" s="25"/>
      <c r="AA13" s="26"/>
      <c r="AB13" s="24"/>
      <c r="AC13" s="24"/>
      <c r="AD13" s="27"/>
    </row>
    <row r="14" spans="1:30" s="18" customFormat="1" ht="17.100000000000001" customHeight="1">
      <c r="A14" s="36">
        <v>7</v>
      </c>
      <c r="B14" s="30">
        <f t="shared" si="10"/>
        <v>5149.0458499999995</v>
      </c>
      <c r="C14" s="43">
        <f t="shared" si="0"/>
        <v>1029.8091699999998</v>
      </c>
      <c r="D14" s="43">
        <v>781.65</v>
      </c>
      <c r="E14" s="43">
        <f t="shared" si="1"/>
        <v>6960.5050199999987</v>
      </c>
      <c r="F14" s="43">
        <v>260</v>
      </c>
      <c r="G14" s="52">
        <v>227</v>
      </c>
      <c r="H14" s="49">
        <f t="shared" si="2"/>
        <v>7447.5050199999987</v>
      </c>
      <c r="I14" s="31">
        <f t="shared" si="3"/>
        <v>52.203787649999995</v>
      </c>
      <c r="J14" s="68">
        <f t="shared" si="4"/>
        <v>69.605050199999994</v>
      </c>
      <c r="K14" s="17"/>
      <c r="L14" s="36">
        <v>7</v>
      </c>
      <c r="M14" s="30">
        <f t="shared" si="11"/>
        <v>4967.1407499999996</v>
      </c>
      <c r="N14" s="43">
        <f t="shared" si="5"/>
        <v>993.42814999999985</v>
      </c>
      <c r="O14" s="43">
        <v>751.37</v>
      </c>
      <c r="P14" s="43">
        <f t="shared" si="6"/>
        <v>6711.9388999999992</v>
      </c>
      <c r="Q14" s="43">
        <v>260</v>
      </c>
      <c r="R14" s="52">
        <v>227</v>
      </c>
      <c r="S14" s="49">
        <f t="shared" si="7"/>
        <v>7198.9388999999992</v>
      </c>
      <c r="T14" s="31">
        <f t="shared" si="8"/>
        <v>50.339541749999995</v>
      </c>
      <c r="U14" s="68">
        <f t="shared" si="9"/>
        <v>67.119388999999998</v>
      </c>
      <c r="V14" s="24"/>
      <c r="W14" s="24"/>
      <c r="X14" s="24"/>
      <c r="Y14" s="25"/>
      <c r="Z14" s="25"/>
      <c r="AA14" s="26"/>
      <c r="AB14" s="24"/>
      <c r="AC14" s="24"/>
      <c r="AD14" s="27"/>
    </row>
    <row r="15" spans="1:30" s="18" customFormat="1" ht="17.100000000000001" customHeight="1">
      <c r="A15" s="36">
        <v>8</v>
      </c>
      <c r="B15" s="30">
        <f t="shared" si="10"/>
        <v>5218.9423999999999</v>
      </c>
      <c r="C15" s="43">
        <f t="shared" si="0"/>
        <v>1043.7884799999999</v>
      </c>
      <c r="D15" s="43">
        <v>781.65</v>
      </c>
      <c r="E15" s="43">
        <f t="shared" si="1"/>
        <v>7044.3808799999997</v>
      </c>
      <c r="F15" s="43">
        <v>260</v>
      </c>
      <c r="G15" s="52">
        <v>227</v>
      </c>
      <c r="H15" s="49">
        <f t="shared" si="2"/>
        <v>7531.3808799999997</v>
      </c>
      <c r="I15" s="31">
        <f t="shared" si="3"/>
        <v>52.8328566</v>
      </c>
      <c r="J15" s="68">
        <f t="shared" si="4"/>
        <v>70.443808799999999</v>
      </c>
      <c r="K15" s="17"/>
      <c r="L15" s="36">
        <v>8</v>
      </c>
      <c r="M15" s="30">
        <f t="shared" si="11"/>
        <v>5034.5679999999993</v>
      </c>
      <c r="N15" s="43">
        <f t="shared" si="5"/>
        <v>1006.9135999999999</v>
      </c>
      <c r="O15" s="43">
        <v>751.37</v>
      </c>
      <c r="P15" s="43">
        <f t="shared" si="6"/>
        <v>6792.8515999999991</v>
      </c>
      <c r="Q15" s="43">
        <v>260</v>
      </c>
      <c r="R15" s="52">
        <v>227</v>
      </c>
      <c r="S15" s="49">
        <f t="shared" si="7"/>
        <v>7279.8515999999991</v>
      </c>
      <c r="T15" s="31">
        <f t="shared" si="8"/>
        <v>50.946386999999987</v>
      </c>
      <c r="U15" s="68">
        <f t="shared" si="9"/>
        <v>67.928515999999988</v>
      </c>
      <c r="V15" s="24"/>
      <c r="W15" s="24"/>
      <c r="X15" s="24"/>
      <c r="Y15" s="25"/>
      <c r="Z15" s="25"/>
      <c r="AA15" s="26"/>
      <c r="AB15" s="24"/>
      <c r="AC15" s="24"/>
      <c r="AD15" s="27"/>
    </row>
    <row r="16" spans="1:30" s="18" customFormat="1" ht="17.100000000000001" customHeight="1">
      <c r="A16" s="36">
        <v>9</v>
      </c>
      <c r="B16" s="30">
        <f t="shared" si="10"/>
        <v>5288.8389499999994</v>
      </c>
      <c r="C16" s="43">
        <f t="shared" si="0"/>
        <v>1057.7677899999999</v>
      </c>
      <c r="D16" s="43">
        <v>781.65</v>
      </c>
      <c r="E16" s="43">
        <f t="shared" si="1"/>
        <v>7128.2567399999989</v>
      </c>
      <c r="F16" s="43">
        <v>260</v>
      </c>
      <c r="G16" s="52">
        <v>227</v>
      </c>
      <c r="H16" s="49">
        <f t="shared" si="2"/>
        <v>7615.2567399999989</v>
      </c>
      <c r="I16" s="31">
        <f t="shared" si="3"/>
        <v>53.461925549999989</v>
      </c>
      <c r="J16" s="68">
        <f t="shared" si="4"/>
        <v>71.282567399999991</v>
      </c>
      <c r="K16" s="17"/>
      <c r="L16" s="36">
        <v>9</v>
      </c>
      <c r="M16" s="30">
        <f t="shared" si="11"/>
        <v>5101.9952499999999</v>
      </c>
      <c r="N16" s="43">
        <f t="shared" si="5"/>
        <v>1020.39905</v>
      </c>
      <c r="O16" s="43">
        <v>751.37</v>
      </c>
      <c r="P16" s="43">
        <f t="shared" si="6"/>
        <v>6873.7642999999998</v>
      </c>
      <c r="Q16" s="43">
        <v>260</v>
      </c>
      <c r="R16" s="52">
        <v>227</v>
      </c>
      <c r="S16" s="49">
        <f t="shared" si="7"/>
        <v>7360.7642999999998</v>
      </c>
      <c r="T16" s="31">
        <f t="shared" si="8"/>
        <v>51.553232249999994</v>
      </c>
      <c r="U16" s="68">
        <f t="shared" si="9"/>
        <v>68.737642999999991</v>
      </c>
      <c r="V16" s="24"/>
      <c r="W16" s="24"/>
      <c r="X16" s="24"/>
      <c r="Y16" s="25"/>
      <c r="Z16" s="25"/>
      <c r="AA16" s="26"/>
      <c r="AB16" s="24"/>
      <c r="AC16" s="24"/>
      <c r="AD16" s="27"/>
    </row>
    <row r="17" spans="1:30" s="18" customFormat="1" ht="17.100000000000001" customHeight="1">
      <c r="A17" s="36">
        <v>10</v>
      </c>
      <c r="B17" s="30">
        <f t="shared" si="10"/>
        <v>5358.7354999999998</v>
      </c>
      <c r="C17" s="43">
        <f t="shared" si="0"/>
        <v>1071.7470999999998</v>
      </c>
      <c r="D17" s="43">
        <v>781.65</v>
      </c>
      <c r="E17" s="43">
        <f t="shared" si="1"/>
        <v>7212.132599999999</v>
      </c>
      <c r="F17" s="43">
        <v>260</v>
      </c>
      <c r="G17" s="52">
        <v>227</v>
      </c>
      <c r="H17" s="49">
        <f t="shared" si="2"/>
        <v>7699.132599999999</v>
      </c>
      <c r="I17" s="31">
        <f t="shared" si="3"/>
        <v>54.090994499999994</v>
      </c>
      <c r="J17" s="68">
        <f t="shared" si="4"/>
        <v>72.121325999999996</v>
      </c>
      <c r="K17" s="17"/>
      <c r="L17" s="36">
        <v>10</v>
      </c>
      <c r="M17" s="30">
        <f t="shared" si="11"/>
        <v>5169.4224999999997</v>
      </c>
      <c r="N17" s="43">
        <f t="shared" si="5"/>
        <v>1033.8844999999999</v>
      </c>
      <c r="O17" s="43">
        <v>751.37</v>
      </c>
      <c r="P17" s="43">
        <f t="shared" si="6"/>
        <v>6954.6769999999997</v>
      </c>
      <c r="Q17" s="43">
        <v>260</v>
      </c>
      <c r="R17" s="52">
        <v>227</v>
      </c>
      <c r="S17" s="49">
        <f t="shared" si="7"/>
        <v>7441.6769999999997</v>
      </c>
      <c r="T17" s="31">
        <f t="shared" si="8"/>
        <v>52.1600775</v>
      </c>
      <c r="U17" s="68">
        <f t="shared" si="9"/>
        <v>69.546769999999995</v>
      </c>
      <c r="V17" s="24"/>
      <c r="W17" s="24"/>
      <c r="X17" s="24"/>
      <c r="Y17" s="25"/>
      <c r="Z17" s="25"/>
      <c r="AA17" s="26"/>
      <c r="AB17" s="24"/>
      <c r="AC17" s="24"/>
      <c r="AD17" s="27"/>
    </row>
    <row r="18" spans="1:30" s="18" customFormat="1" ht="17.100000000000001" customHeight="1">
      <c r="A18" s="36">
        <v>11</v>
      </c>
      <c r="B18" s="30">
        <f t="shared" si="10"/>
        <v>5428.6320499999993</v>
      </c>
      <c r="C18" s="43">
        <f t="shared" si="0"/>
        <v>1085.72641</v>
      </c>
      <c r="D18" s="43">
        <v>781.65</v>
      </c>
      <c r="E18" s="43">
        <f t="shared" si="1"/>
        <v>7296.0084599999991</v>
      </c>
      <c r="F18" s="43">
        <v>260</v>
      </c>
      <c r="G18" s="52">
        <v>227</v>
      </c>
      <c r="H18" s="49">
        <f t="shared" si="2"/>
        <v>7783.0084599999991</v>
      </c>
      <c r="I18" s="31">
        <f t="shared" si="3"/>
        <v>54.720063449999991</v>
      </c>
      <c r="J18" s="68">
        <f t="shared" si="4"/>
        <v>72.960084599999988</v>
      </c>
      <c r="K18" s="17"/>
      <c r="L18" s="36">
        <v>11</v>
      </c>
      <c r="M18" s="30">
        <f t="shared" si="11"/>
        <v>5236.8497499999994</v>
      </c>
      <c r="N18" s="43">
        <f t="shared" si="5"/>
        <v>1047.36995</v>
      </c>
      <c r="O18" s="43">
        <v>751.37</v>
      </c>
      <c r="P18" s="43">
        <f t="shared" si="6"/>
        <v>7035.5896999999995</v>
      </c>
      <c r="Q18" s="43">
        <v>260</v>
      </c>
      <c r="R18" s="52">
        <v>227</v>
      </c>
      <c r="S18" s="49">
        <f t="shared" si="7"/>
        <v>7522.5896999999995</v>
      </c>
      <c r="T18" s="31">
        <f t="shared" si="8"/>
        <v>52.766922749999999</v>
      </c>
      <c r="U18" s="68">
        <f t="shared" si="9"/>
        <v>70.355896999999999</v>
      </c>
      <c r="V18" s="24"/>
      <c r="W18" s="24"/>
      <c r="X18" s="24"/>
      <c r="Y18" s="25"/>
      <c r="Z18" s="25"/>
      <c r="AA18" s="26"/>
      <c r="AB18" s="24"/>
      <c r="AC18" s="24"/>
      <c r="AD18" s="27"/>
    </row>
    <row r="19" spans="1:30" s="18" customFormat="1" ht="17.100000000000001" customHeight="1">
      <c r="A19" s="36">
        <v>12</v>
      </c>
      <c r="B19" s="30">
        <f t="shared" si="10"/>
        <v>5498.5285999999996</v>
      </c>
      <c r="C19" s="43">
        <f t="shared" si="0"/>
        <v>1099.7057199999999</v>
      </c>
      <c r="D19" s="43">
        <v>781.65</v>
      </c>
      <c r="E19" s="43">
        <f t="shared" si="1"/>
        <v>7379.8843199999992</v>
      </c>
      <c r="F19" s="43">
        <v>260</v>
      </c>
      <c r="G19" s="52">
        <v>227</v>
      </c>
      <c r="H19" s="49">
        <f t="shared" si="2"/>
        <v>7866.8843199999992</v>
      </c>
      <c r="I19" s="31">
        <f t="shared" si="3"/>
        <v>55.349132399999995</v>
      </c>
      <c r="J19" s="68">
        <f t="shared" si="4"/>
        <v>73.798843199999993</v>
      </c>
      <c r="K19" s="17"/>
      <c r="L19" s="36">
        <v>12</v>
      </c>
      <c r="M19" s="30">
        <f t="shared" si="11"/>
        <v>5304.2769999999991</v>
      </c>
      <c r="N19" s="43">
        <f t="shared" si="5"/>
        <v>1060.8553999999997</v>
      </c>
      <c r="O19" s="43">
        <v>751.37</v>
      </c>
      <c r="P19" s="43">
        <f t="shared" si="6"/>
        <v>7116.5023999999985</v>
      </c>
      <c r="Q19" s="43">
        <v>260</v>
      </c>
      <c r="R19" s="52">
        <v>227</v>
      </c>
      <c r="S19" s="49">
        <f t="shared" si="7"/>
        <v>7603.5023999999985</v>
      </c>
      <c r="T19" s="31">
        <f t="shared" si="8"/>
        <v>53.373767999999991</v>
      </c>
      <c r="U19" s="68">
        <f t="shared" si="9"/>
        <v>71.165023999999988</v>
      </c>
      <c r="V19" s="24"/>
      <c r="W19" s="24"/>
      <c r="X19" s="24"/>
      <c r="Y19" s="25"/>
      <c r="Z19" s="25"/>
      <c r="AA19" s="26"/>
      <c r="AB19" s="24"/>
      <c r="AC19" s="24"/>
      <c r="AD19" s="27"/>
    </row>
    <row r="20" spans="1:30" s="18" customFormat="1" ht="17.100000000000001" customHeight="1">
      <c r="A20" s="36">
        <v>13</v>
      </c>
      <c r="B20" s="30">
        <f t="shared" si="10"/>
        <v>5568.4251499999991</v>
      </c>
      <c r="C20" s="43">
        <f t="shared" si="0"/>
        <v>1113.6850299999999</v>
      </c>
      <c r="D20" s="43">
        <v>781.65</v>
      </c>
      <c r="E20" s="43">
        <f t="shared" si="1"/>
        <v>7463.7601799999984</v>
      </c>
      <c r="F20" s="43">
        <v>260</v>
      </c>
      <c r="G20" s="52">
        <v>227</v>
      </c>
      <c r="H20" s="49">
        <f t="shared" si="2"/>
        <v>7950.7601799999984</v>
      </c>
      <c r="I20" s="31">
        <f t="shared" si="3"/>
        <v>55.978201349999992</v>
      </c>
      <c r="J20" s="68">
        <f t="shared" si="4"/>
        <v>74.637601799999985</v>
      </c>
      <c r="K20" s="17"/>
      <c r="L20" s="36">
        <v>13</v>
      </c>
      <c r="M20" s="30">
        <f t="shared" si="11"/>
        <v>5371.7042499999998</v>
      </c>
      <c r="N20" s="43">
        <f t="shared" si="5"/>
        <v>1074.3408499999998</v>
      </c>
      <c r="O20" s="43">
        <v>751.37</v>
      </c>
      <c r="P20" s="43">
        <f t="shared" si="6"/>
        <v>7197.4150999999993</v>
      </c>
      <c r="Q20" s="43">
        <v>260</v>
      </c>
      <c r="R20" s="52">
        <v>227</v>
      </c>
      <c r="S20" s="49">
        <f t="shared" si="7"/>
        <v>7684.4150999999993</v>
      </c>
      <c r="T20" s="31">
        <f t="shared" si="8"/>
        <v>53.98061324999999</v>
      </c>
      <c r="U20" s="68">
        <f t="shared" si="9"/>
        <v>71.974150999999992</v>
      </c>
      <c r="V20" s="24"/>
      <c r="W20" s="24"/>
      <c r="X20" s="24"/>
      <c r="Y20" s="25"/>
      <c r="Z20" s="25"/>
      <c r="AA20" s="26"/>
      <c r="AB20" s="24"/>
      <c r="AC20" s="24"/>
      <c r="AD20" s="27"/>
    </row>
    <row r="21" spans="1:30" s="18" customFormat="1" ht="17.100000000000001" customHeight="1">
      <c r="A21" s="36">
        <v>14</v>
      </c>
      <c r="B21" s="30">
        <f t="shared" si="10"/>
        <v>5638.3216999999995</v>
      </c>
      <c r="C21" s="43">
        <f t="shared" si="0"/>
        <v>1127.66434</v>
      </c>
      <c r="D21" s="43">
        <v>781.65</v>
      </c>
      <c r="E21" s="43">
        <f t="shared" si="1"/>
        <v>7547.6360399999994</v>
      </c>
      <c r="F21" s="43">
        <v>260</v>
      </c>
      <c r="G21" s="52">
        <v>227</v>
      </c>
      <c r="H21" s="49">
        <f t="shared" si="2"/>
        <v>8034.6360399999994</v>
      </c>
      <c r="I21" s="31">
        <f t="shared" si="3"/>
        <v>56.607270299999996</v>
      </c>
      <c r="J21" s="68">
        <f t="shared" si="4"/>
        <v>75.47636039999999</v>
      </c>
      <c r="K21" s="17"/>
      <c r="L21" s="36">
        <v>14</v>
      </c>
      <c r="M21" s="30">
        <f t="shared" si="11"/>
        <v>5439.1314999999995</v>
      </c>
      <c r="N21" s="43">
        <f t="shared" si="5"/>
        <v>1087.8262999999999</v>
      </c>
      <c r="O21" s="43">
        <v>751.37</v>
      </c>
      <c r="P21" s="43">
        <f t="shared" si="6"/>
        <v>7278.3277999999991</v>
      </c>
      <c r="Q21" s="43">
        <v>260</v>
      </c>
      <c r="R21" s="52">
        <v>227</v>
      </c>
      <c r="S21" s="49">
        <f t="shared" si="7"/>
        <v>7765.3277999999991</v>
      </c>
      <c r="T21" s="31">
        <f t="shared" si="8"/>
        <v>54.587458499999997</v>
      </c>
      <c r="U21" s="68">
        <f t="shared" si="9"/>
        <v>72.783277999999996</v>
      </c>
      <c r="V21" s="24"/>
      <c r="W21" s="24"/>
      <c r="X21" s="24"/>
      <c r="Y21" s="25"/>
      <c r="Z21" s="25"/>
      <c r="AA21" s="26"/>
      <c r="AB21" s="24"/>
      <c r="AC21" s="24"/>
      <c r="AD21" s="27"/>
    </row>
    <row r="22" spans="1:30" s="18" customFormat="1" ht="17.100000000000001" customHeight="1">
      <c r="A22" s="36">
        <v>15</v>
      </c>
      <c r="B22" s="30">
        <f t="shared" si="10"/>
        <v>5708.2182499999999</v>
      </c>
      <c r="C22" s="43">
        <f t="shared" si="0"/>
        <v>1141.64365</v>
      </c>
      <c r="D22" s="43">
        <v>781.65</v>
      </c>
      <c r="E22" s="43">
        <f t="shared" si="1"/>
        <v>7631.5118999999995</v>
      </c>
      <c r="F22" s="43">
        <v>260</v>
      </c>
      <c r="G22" s="52">
        <v>227</v>
      </c>
      <c r="H22" s="49">
        <f t="shared" si="2"/>
        <v>8118.5118999999995</v>
      </c>
      <c r="I22" s="31">
        <f t="shared" si="3"/>
        <v>57.23633925</v>
      </c>
      <c r="J22" s="68">
        <f t="shared" si="4"/>
        <v>76.315118999999996</v>
      </c>
      <c r="K22" s="17"/>
      <c r="L22" s="36">
        <v>15</v>
      </c>
      <c r="M22" s="30">
        <f t="shared" si="11"/>
        <v>5506.5587499999992</v>
      </c>
      <c r="N22" s="43">
        <f t="shared" si="5"/>
        <v>1101.3117499999998</v>
      </c>
      <c r="O22" s="43">
        <v>751.37</v>
      </c>
      <c r="P22" s="43">
        <f t="shared" si="6"/>
        <v>7359.240499999999</v>
      </c>
      <c r="Q22" s="43">
        <v>260</v>
      </c>
      <c r="R22" s="52">
        <v>227</v>
      </c>
      <c r="S22" s="49">
        <f t="shared" si="7"/>
        <v>7846.240499999999</v>
      </c>
      <c r="T22" s="31">
        <f t="shared" si="8"/>
        <v>55.194303749999989</v>
      </c>
      <c r="U22" s="68">
        <f t="shared" si="9"/>
        <v>73.592404999999985</v>
      </c>
      <c r="V22" s="24"/>
      <c r="W22" s="24"/>
      <c r="X22" s="24"/>
      <c r="Y22" s="25"/>
      <c r="Z22" s="25"/>
      <c r="AA22" s="26"/>
      <c r="AB22" s="24"/>
      <c r="AC22" s="24"/>
      <c r="AD22" s="27"/>
    </row>
    <row r="23" spans="1:30" s="18" customFormat="1" ht="17.100000000000001" customHeight="1">
      <c r="A23" s="36">
        <v>16</v>
      </c>
      <c r="B23" s="30">
        <f t="shared" si="10"/>
        <v>5778.1147999999994</v>
      </c>
      <c r="C23" s="43">
        <f t="shared" si="0"/>
        <v>1155.6229599999999</v>
      </c>
      <c r="D23" s="43">
        <v>781.65</v>
      </c>
      <c r="E23" s="43">
        <f t="shared" si="1"/>
        <v>7715.3877599999987</v>
      </c>
      <c r="F23" s="43">
        <v>260</v>
      </c>
      <c r="G23" s="52">
        <v>227</v>
      </c>
      <c r="H23" s="49">
        <f t="shared" si="2"/>
        <v>8202.3877599999978</v>
      </c>
      <c r="I23" s="31">
        <f t="shared" si="3"/>
        <v>57.86540819999999</v>
      </c>
      <c r="J23" s="68">
        <f t="shared" si="4"/>
        <v>77.153877599999987</v>
      </c>
      <c r="K23" s="17"/>
      <c r="L23" s="36">
        <v>16</v>
      </c>
      <c r="M23" s="30">
        <f t="shared" si="11"/>
        <v>5573.985999999999</v>
      </c>
      <c r="N23" s="43">
        <f t="shared" si="5"/>
        <v>1114.7971999999997</v>
      </c>
      <c r="O23" s="43">
        <v>751.37</v>
      </c>
      <c r="P23" s="43">
        <f t="shared" si="6"/>
        <v>7440.1531999999988</v>
      </c>
      <c r="Q23" s="43">
        <v>260</v>
      </c>
      <c r="R23" s="52">
        <v>227</v>
      </c>
      <c r="S23" s="49">
        <f t="shared" si="7"/>
        <v>7927.1531999999988</v>
      </c>
      <c r="T23" s="31">
        <f t="shared" si="8"/>
        <v>55.801148999999995</v>
      </c>
      <c r="U23" s="68">
        <f t="shared" si="9"/>
        <v>74.401531999999989</v>
      </c>
      <c r="V23" s="24"/>
      <c r="W23" s="24"/>
      <c r="X23" s="24"/>
      <c r="Y23" s="25"/>
      <c r="Z23" s="25"/>
      <c r="AA23" s="26"/>
      <c r="AB23" s="24"/>
      <c r="AC23" s="24"/>
      <c r="AD23" s="27"/>
    </row>
    <row r="24" spans="1:30" s="18" customFormat="1" ht="17.100000000000001" customHeight="1">
      <c r="A24" s="36">
        <v>17</v>
      </c>
      <c r="B24" s="30">
        <f t="shared" si="10"/>
        <v>5848.0113499999989</v>
      </c>
      <c r="C24" s="43">
        <f t="shared" si="0"/>
        <v>1169.6022699999999</v>
      </c>
      <c r="D24" s="43">
        <v>781.65</v>
      </c>
      <c r="E24" s="43">
        <f t="shared" si="1"/>
        <v>7799.2636199999979</v>
      </c>
      <c r="F24" s="43">
        <v>260</v>
      </c>
      <c r="G24" s="52">
        <v>227</v>
      </c>
      <c r="H24" s="49">
        <f t="shared" si="2"/>
        <v>8286.2636199999979</v>
      </c>
      <c r="I24" s="31">
        <f t="shared" si="3"/>
        <v>58.49447714999998</v>
      </c>
      <c r="J24" s="68">
        <f t="shared" si="4"/>
        <v>77.992636199999978</v>
      </c>
      <c r="K24" s="17"/>
      <c r="L24" s="36">
        <v>17</v>
      </c>
      <c r="M24" s="30">
        <f t="shared" si="11"/>
        <v>5641.4132499999996</v>
      </c>
      <c r="N24" s="43">
        <f t="shared" si="5"/>
        <v>1128.2826499999999</v>
      </c>
      <c r="O24" s="43">
        <v>751.37</v>
      </c>
      <c r="P24" s="43">
        <f t="shared" si="6"/>
        <v>7521.0658999999996</v>
      </c>
      <c r="Q24" s="43">
        <v>260</v>
      </c>
      <c r="R24" s="52">
        <v>227</v>
      </c>
      <c r="S24" s="49">
        <f t="shared" si="7"/>
        <v>8008.0658999999996</v>
      </c>
      <c r="T24" s="31">
        <f t="shared" si="8"/>
        <v>56.407994249999994</v>
      </c>
      <c r="U24" s="68">
        <f t="shared" si="9"/>
        <v>75.210658999999993</v>
      </c>
      <c r="V24" s="24"/>
      <c r="W24" s="24"/>
      <c r="X24" s="24"/>
      <c r="Y24" s="25"/>
      <c r="Z24" s="25"/>
      <c r="AA24" s="26"/>
      <c r="AB24" s="24"/>
      <c r="AC24" s="24"/>
      <c r="AD24" s="27"/>
    </row>
    <row r="25" spans="1:30" s="18" customFormat="1" ht="17.100000000000001" customHeight="1">
      <c r="A25" s="36">
        <v>18</v>
      </c>
      <c r="B25" s="30">
        <f t="shared" si="10"/>
        <v>5917.9078999999992</v>
      </c>
      <c r="C25" s="43">
        <f t="shared" si="0"/>
        <v>1183.5815799999998</v>
      </c>
      <c r="D25" s="43">
        <v>781.65</v>
      </c>
      <c r="E25" s="43">
        <f t="shared" si="1"/>
        <v>7883.1394799999989</v>
      </c>
      <c r="F25" s="43">
        <v>260</v>
      </c>
      <c r="G25" s="52">
        <v>227</v>
      </c>
      <c r="H25" s="49">
        <f t="shared" si="2"/>
        <v>8370.139479999998</v>
      </c>
      <c r="I25" s="31">
        <f t="shared" si="3"/>
        <v>59.123546099999984</v>
      </c>
      <c r="J25" s="68">
        <f t="shared" si="4"/>
        <v>78.831394799999984</v>
      </c>
      <c r="K25" s="17"/>
      <c r="L25" s="36">
        <v>18</v>
      </c>
      <c r="M25" s="30">
        <f t="shared" si="11"/>
        <v>5708.8404999999993</v>
      </c>
      <c r="N25" s="43">
        <f t="shared" si="5"/>
        <v>1141.7680999999998</v>
      </c>
      <c r="O25" s="43">
        <v>751.37</v>
      </c>
      <c r="P25" s="43">
        <f t="shared" si="6"/>
        <v>7601.9785999999995</v>
      </c>
      <c r="Q25" s="43">
        <v>260</v>
      </c>
      <c r="R25" s="52">
        <v>227</v>
      </c>
      <c r="S25" s="49">
        <f t="shared" si="7"/>
        <v>8088.9785999999995</v>
      </c>
      <c r="T25" s="31">
        <f t="shared" si="8"/>
        <v>57.014839499999994</v>
      </c>
      <c r="U25" s="68">
        <f t="shared" si="9"/>
        <v>76.019785999999996</v>
      </c>
      <c r="V25" s="24"/>
      <c r="W25" s="24"/>
      <c r="X25" s="24"/>
      <c r="Y25" s="25"/>
      <c r="Z25" s="25"/>
      <c r="AA25" s="26"/>
      <c r="AB25" s="24"/>
      <c r="AC25" s="24"/>
      <c r="AD25" s="27"/>
    </row>
    <row r="26" spans="1:30" s="18" customFormat="1" ht="17.100000000000001" customHeight="1">
      <c r="A26" s="36">
        <v>19</v>
      </c>
      <c r="B26" s="30">
        <f t="shared" si="10"/>
        <v>5987.8044499999996</v>
      </c>
      <c r="C26" s="43">
        <f t="shared" si="0"/>
        <v>1197.56089</v>
      </c>
      <c r="D26" s="43">
        <v>781.65</v>
      </c>
      <c r="E26" s="43">
        <f t="shared" si="1"/>
        <v>7967.015339999999</v>
      </c>
      <c r="F26" s="43">
        <v>260</v>
      </c>
      <c r="G26" s="52">
        <v>227</v>
      </c>
      <c r="H26" s="49">
        <f t="shared" si="2"/>
        <v>8454.0153399999981</v>
      </c>
      <c r="I26" s="31">
        <f t="shared" si="3"/>
        <v>59.752615049999989</v>
      </c>
      <c r="J26" s="68">
        <f t="shared" si="4"/>
        <v>79.67015339999999</v>
      </c>
      <c r="K26" s="17"/>
      <c r="L26" s="36">
        <v>19</v>
      </c>
      <c r="M26" s="30">
        <f t="shared" si="11"/>
        <v>5776.2677499999991</v>
      </c>
      <c r="N26" s="43">
        <f t="shared" si="5"/>
        <v>1155.2535499999999</v>
      </c>
      <c r="O26" s="43">
        <v>751.37</v>
      </c>
      <c r="P26" s="43">
        <f t="shared" si="6"/>
        <v>7682.8912999999984</v>
      </c>
      <c r="Q26" s="43">
        <v>260</v>
      </c>
      <c r="R26" s="52">
        <v>227</v>
      </c>
      <c r="S26" s="49">
        <f t="shared" si="7"/>
        <v>8169.8912999999984</v>
      </c>
      <c r="T26" s="31">
        <f t="shared" si="8"/>
        <v>57.621684749999986</v>
      </c>
      <c r="U26" s="68">
        <f t="shared" si="9"/>
        <v>76.828912999999986</v>
      </c>
      <c r="V26" s="24"/>
      <c r="W26" s="24"/>
      <c r="X26" s="24"/>
      <c r="Y26" s="25"/>
      <c r="Z26" s="25"/>
      <c r="AA26" s="26"/>
      <c r="AB26" s="24"/>
      <c r="AC26" s="24"/>
      <c r="AD26" s="27"/>
    </row>
    <row r="27" spans="1:30" s="18" customFormat="1" ht="17.100000000000001" customHeight="1">
      <c r="A27" s="36">
        <v>20</v>
      </c>
      <c r="B27" s="30">
        <f t="shared" si="10"/>
        <v>6057.7009999999991</v>
      </c>
      <c r="C27" s="43">
        <f t="shared" si="0"/>
        <v>1211.5401999999999</v>
      </c>
      <c r="D27" s="43">
        <v>781.65</v>
      </c>
      <c r="E27" s="43">
        <f t="shared" si="1"/>
        <v>8050.8911999999982</v>
      </c>
      <c r="F27" s="43">
        <v>260</v>
      </c>
      <c r="G27" s="52">
        <v>227</v>
      </c>
      <c r="H27" s="49">
        <f t="shared" si="2"/>
        <v>8537.8911999999982</v>
      </c>
      <c r="I27" s="31">
        <f t="shared" si="3"/>
        <v>60.381683999999986</v>
      </c>
      <c r="J27" s="68">
        <f t="shared" si="4"/>
        <v>80.508911999999981</v>
      </c>
      <c r="K27" s="17"/>
      <c r="L27" s="36">
        <v>20</v>
      </c>
      <c r="M27" s="30">
        <f t="shared" si="11"/>
        <v>5843.6949999999997</v>
      </c>
      <c r="N27" s="43">
        <f t="shared" si="5"/>
        <v>1168.739</v>
      </c>
      <c r="O27" s="43">
        <v>751.37</v>
      </c>
      <c r="P27" s="43">
        <f t="shared" si="6"/>
        <v>7763.8039999999992</v>
      </c>
      <c r="Q27" s="43">
        <v>260</v>
      </c>
      <c r="R27" s="52">
        <v>227</v>
      </c>
      <c r="S27" s="49">
        <f t="shared" si="7"/>
        <v>8250.8040000000001</v>
      </c>
      <c r="T27" s="31">
        <f t="shared" si="8"/>
        <v>58.228529999999992</v>
      </c>
      <c r="U27" s="68">
        <f t="shared" si="9"/>
        <v>77.63803999999999</v>
      </c>
      <c r="V27" s="24"/>
      <c r="W27" s="24"/>
      <c r="X27" s="24"/>
      <c r="Y27" s="25"/>
      <c r="Z27" s="25"/>
      <c r="AA27" s="26"/>
      <c r="AB27" s="24"/>
      <c r="AC27" s="24"/>
      <c r="AD27" s="27"/>
    </row>
    <row r="28" spans="1:30" s="18" customFormat="1" ht="17.100000000000001" customHeight="1">
      <c r="A28" s="36">
        <v>21</v>
      </c>
      <c r="B28" s="30">
        <f t="shared" si="10"/>
        <v>6127.5975499999995</v>
      </c>
      <c r="C28" s="43">
        <f t="shared" si="0"/>
        <v>1225.5195099999999</v>
      </c>
      <c r="D28" s="43">
        <v>781.65</v>
      </c>
      <c r="E28" s="43">
        <f t="shared" si="1"/>
        <v>8134.7670599999992</v>
      </c>
      <c r="F28" s="43">
        <v>260</v>
      </c>
      <c r="G28" s="52">
        <v>227</v>
      </c>
      <c r="H28" s="49">
        <f t="shared" si="2"/>
        <v>8621.7670599999983</v>
      </c>
      <c r="I28" s="31">
        <f t="shared" si="3"/>
        <v>61.01075294999999</v>
      </c>
      <c r="J28" s="68">
        <f t="shared" si="4"/>
        <v>81.347670599999987</v>
      </c>
      <c r="K28" s="17"/>
      <c r="L28" s="36">
        <v>21</v>
      </c>
      <c r="M28" s="30">
        <f t="shared" si="11"/>
        <v>5911.1222499999994</v>
      </c>
      <c r="N28" s="43">
        <f t="shared" si="5"/>
        <v>1182.2244499999999</v>
      </c>
      <c r="O28" s="43">
        <v>751.37</v>
      </c>
      <c r="P28" s="43">
        <f t="shared" si="6"/>
        <v>7844.716699999999</v>
      </c>
      <c r="Q28" s="43">
        <v>260</v>
      </c>
      <c r="R28" s="52">
        <v>227</v>
      </c>
      <c r="S28" s="49">
        <f t="shared" si="7"/>
        <v>8331.716699999999</v>
      </c>
      <c r="T28" s="31">
        <f t="shared" si="8"/>
        <v>58.835375249999998</v>
      </c>
      <c r="U28" s="68">
        <f t="shared" si="9"/>
        <v>78.447166999999993</v>
      </c>
      <c r="V28" s="24"/>
      <c r="W28" s="24"/>
      <c r="X28" s="24"/>
      <c r="Y28" s="25"/>
      <c r="Z28" s="25"/>
      <c r="AA28" s="26"/>
      <c r="AB28" s="24"/>
      <c r="AC28" s="24"/>
      <c r="AD28" s="27"/>
    </row>
    <row r="29" spans="1:30" s="18" customFormat="1" ht="17.100000000000001" customHeight="1">
      <c r="A29" s="36">
        <v>22</v>
      </c>
      <c r="B29" s="30">
        <f t="shared" si="10"/>
        <v>6197.4940999999999</v>
      </c>
      <c r="C29" s="43">
        <f t="shared" si="0"/>
        <v>1239.49882</v>
      </c>
      <c r="D29" s="43">
        <v>781.65</v>
      </c>
      <c r="E29" s="43">
        <f t="shared" si="1"/>
        <v>8218.6429200000002</v>
      </c>
      <c r="F29" s="43">
        <v>260</v>
      </c>
      <c r="G29" s="52">
        <v>227</v>
      </c>
      <c r="H29" s="49">
        <f t="shared" si="2"/>
        <v>8705.6429200000002</v>
      </c>
      <c r="I29" s="31">
        <f t="shared" si="3"/>
        <v>61.639821900000001</v>
      </c>
      <c r="J29" s="68">
        <f t="shared" si="4"/>
        <v>82.186429200000006</v>
      </c>
      <c r="K29" s="17"/>
      <c r="L29" s="36">
        <v>22</v>
      </c>
      <c r="M29" s="30">
        <f t="shared" si="11"/>
        <v>5978.5494999999992</v>
      </c>
      <c r="N29" s="43">
        <f t="shared" si="5"/>
        <v>1195.7098999999998</v>
      </c>
      <c r="O29" s="43">
        <v>751.37</v>
      </c>
      <c r="P29" s="43">
        <f t="shared" si="6"/>
        <v>7925.6293999999989</v>
      </c>
      <c r="Q29" s="43">
        <v>260</v>
      </c>
      <c r="R29" s="52">
        <v>227</v>
      </c>
      <c r="S29" s="49">
        <f t="shared" si="7"/>
        <v>8412.629399999998</v>
      </c>
      <c r="T29" s="31">
        <f t="shared" si="8"/>
        <v>59.442220499999991</v>
      </c>
      <c r="U29" s="68">
        <f t="shared" si="9"/>
        <v>79.256293999999983</v>
      </c>
      <c r="V29" s="24"/>
      <c r="W29" s="24"/>
      <c r="X29" s="24"/>
      <c r="Y29" s="25"/>
      <c r="Z29" s="25"/>
      <c r="AA29" s="26"/>
      <c r="AB29" s="24"/>
      <c r="AC29" s="24"/>
      <c r="AD29" s="27"/>
    </row>
    <row r="30" spans="1:30" s="18" customFormat="1" ht="17.100000000000001" customHeight="1">
      <c r="A30" s="36">
        <v>23</v>
      </c>
      <c r="B30" s="30">
        <f t="shared" si="10"/>
        <v>6267.3906499999994</v>
      </c>
      <c r="C30" s="43">
        <f t="shared" si="0"/>
        <v>1253.47813</v>
      </c>
      <c r="D30" s="43">
        <v>781.65</v>
      </c>
      <c r="E30" s="43">
        <f t="shared" si="1"/>
        <v>8302.5187799999985</v>
      </c>
      <c r="F30" s="43">
        <v>260</v>
      </c>
      <c r="G30" s="52">
        <v>227</v>
      </c>
      <c r="H30" s="49">
        <f t="shared" si="2"/>
        <v>8789.5187799999985</v>
      </c>
      <c r="I30" s="31">
        <f t="shared" si="3"/>
        <v>62.268890849999991</v>
      </c>
      <c r="J30" s="68">
        <f t="shared" si="4"/>
        <v>83.025187799999983</v>
      </c>
      <c r="K30" s="17"/>
      <c r="L30" s="36">
        <v>23</v>
      </c>
      <c r="M30" s="30">
        <f t="shared" si="11"/>
        <v>6045.9767499999998</v>
      </c>
      <c r="N30" s="43">
        <f t="shared" si="5"/>
        <v>1209.19535</v>
      </c>
      <c r="O30" s="43">
        <v>751.37</v>
      </c>
      <c r="P30" s="43">
        <f t="shared" si="6"/>
        <v>8006.5420999999997</v>
      </c>
      <c r="Q30" s="43">
        <v>260</v>
      </c>
      <c r="R30" s="52">
        <v>227</v>
      </c>
      <c r="S30" s="49">
        <f t="shared" si="7"/>
        <v>8493.5420999999988</v>
      </c>
      <c r="T30" s="31">
        <f t="shared" si="8"/>
        <v>60.049065749999997</v>
      </c>
      <c r="U30" s="68">
        <f t="shared" si="9"/>
        <v>80.065421000000001</v>
      </c>
      <c r="V30" s="24"/>
      <c r="W30" s="24"/>
      <c r="X30" s="24"/>
      <c r="Y30" s="25"/>
      <c r="Z30" s="25"/>
      <c r="AA30" s="26"/>
      <c r="AB30" s="24"/>
      <c r="AC30" s="24"/>
      <c r="AD30" s="27"/>
    </row>
    <row r="31" spans="1:30" s="18" customFormat="1" ht="17.100000000000001" customHeight="1">
      <c r="A31" s="36">
        <v>24</v>
      </c>
      <c r="B31" s="30">
        <f t="shared" si="10"/>
        <v>6337.2871999999988</v>
      </c>
      <c r="C31" s="43">
        <f t="shared" si="0"/>
        <v>1267.4574399999997</v>
      </c>
      <c r="D31" s="43">
        <v>781.65</v>
      </c>
      <c r="E31" s="43">
        <f t="shared" si="1"/>
        <v>8386.3946399999986</v>
      </c>
      <c r="F31" s="43">
        <v>260</v>
      </c>
      <c r="G31" s="52">
        <v>227</v>
      </c>
      <c r="H31" s="49">
        <f t="shared" si="2"/>
        <v>8873.3946399999986</v>
      </c>
      <c r="I31" s="31">
        <f t="shared" si="3"/>
        <v>62.897959799999995</v>
      </c>
      <c r="J31" s="68">
        <f t="shared" si="4"/>
        <v>83.863946399999989</v>
      </c>
      <c r="K31" s="17"/>
      <c r="L31" s="36">
        <v>24</v>
      </c>
      <c r="M31" s="30">
        <f t="shared" si="11"/>
        <v>6113.4039999999995</v>
      </c>
      <c r="N31" s="43">
        <f t="shared" si="5"/>
        <v>1222.6807999999999</v>
      </c>
      <c r="O31" s="43">
        <v>751.37</v>
      </c>
      <c r="P31" s="43">
        <f t="shared" si="6"/>
        <v>8087.4547999999995</v>
      </c>
      <c r="Q31" s="43">
        <v>260</v>
      </c>
      <c r="R31" s="52">
        <v>227</v>
      </c>
      <c r="S31" s="49">
        <f t="shared" si="7"/>
        <v>8574.4547999999995</v>
      </c>
      <c r="T31" s="31">
        <f t="shared" si="8"/>
        <v>60.655910999999989</v>
      </c>
      <c r="U31" s="68">
        <f t="shared" si="9"/>
        <v>80.87454799999999</v>
      </c>
      <c r="V31" s="24"/>
      <c r="W31" s="24"/>
      <c r="X31" s="24"/>
      <c r="Y31" s="25"/>
      <c r="Z31" s="25"/>
      <c r="AA31" s="26"/>
      <c r="AB31" s="24"/>
      <c r="AC31" s="24"/>
      <c r="AD31" s="27"/>
    </row>
    <row r="32" spans="1:30" s="18" customFormat="1" ht="17.100000000000001" customHeight="1" thickBot="1">
      <c r="A32" s="37">
        <v>25</v>
      </c>
      <c r="B32" s="33">
        <f t="shared" si="10"/>
        <v>6407.1837499999992</v>
      </c>
      <c r="C32" s="70">
        <f t="shared" si="0"/>
        <v>1281.4367499999998</v>
      </c>
      <c r="D32" s="70">
        <v>781.65</v>
      </c>
      <c r="E32" s="70">
        <f t="shared" si="1"/>
        <v>8470.2704999999987</v>
      </c>
      <c r="F32" s="70">
        <v>260</v>
      </c>
      <c r="G32" s="78">
        <v>227</v>
      </c>
      <c r="H32" s="76">
        <f t="shared" si="2"/>
        <v>8957.2704999999987</v>
      </c>
      <c r="I32" s="34">
        <f t="shared" si="3"/>
        <v>63.527028749999985</v>
      </c>
      <c r="J32" s="69">
        <f t="shared" si="4"/>
        <v>84.70270499999998</v>
      </c>
      <c r="K32" s="17"/>
      <c r="L32" s="37">
        <v>25</v>
      </c>
      <c r="M32" s="33">
        <f t="shared" si="11"/>
        <v>6180.8312499999993</v>
      </c>
      <c r="N32" s="43">
        <f t="shared" si="5"/>
        <v>1236.1662499999998</v>
      </c>
      <c r="O32" s="43">
        <v>751.37</v>
      </c>
      <c r="P32" s="43">
        <f t="shared" si="6"/>
        <v>8168.3674999999994</v>
      </c>
      <c r="Q32" s="43">
        <v>260</v>
      </c>
      <c r="R32" s="52">
        <v>227</v>
      </c>
      <c r="S32" s="49">
        <f t="shared" si="7"/>
        <v>8655.3675000000003</v>
      </c>
      <c r="T32" s="31">
        <f t="shared" si="8"/>
        <v>61.262756249999995</v>
      </c>
      <c r="U32" s="68">
        <f t="shared" si="9"/>
        <v>81.683674999999994</v>
      </c>
      <c r="V32" s="24"/>
      <c r="W32" s="24"/>
      <c r="X32" s="24"/>
      <c r="Y32" s="25"/>
      <c r="Z32" s="25"/>
      <c r="AA32" s="26"/>
      <c r="AB32" s="24"/>
      <c r="AC32" s="24"/>
      <c r="AD32" s="27"/>
    </row>
    <row r="33" spans="1:30" ht="14.25" hidden="1" customHeight="1">
      <c r="C33" s="71">
        <f t="shared" ref="C33:C34" si="12">B33*19.042%</f>
        <v>0</v>
      </c>
      <c r="D33" s="71">
        <f t="shared" ref="D33:D34" si="13">(B33+C33)*19.9934%</f>
        <v>0</v>
      </c>
      <c r="E33" s="71">
        <f>B33*21.2122%</f>
        <v>0</v>
      </c>
      <c r="G33" s="7"/>
      <c r="H33" s="8"/>
      <c r="I33" s="8"/>
      <c r="J33" s="8"/>
      <c r="R33" s="7"/>
      <c r="S33" s="8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idden="1">
      <c r="C34" s="30">
        <f t="shared" si="12"/>
        <v>0</v>
      </c>
      <c r="D34" s="30">
        <f t="shared" si="13"/>
        <v>0</v>
      </c>
      <c r="E34" s="30">
        <f>B34*21.2122%</f>
        <v>0</v>
      </c>
      <c r="G34" s="7"/>
      <c r="H34" s="8"/>
      <c r="I34" s="8"/>
      <c r="J34" s="8"/>
      <c r="R34" s="7"/>
      <c r="S34" s="8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90"/>
      <c r="B35" s="90"/>
      <c r="C35" s="90"/>
      <c r="D35" s="90"/>
      <c r="E35" s="90"/>
      <c r="F35" s="90"/>
      <c r="G35" s="90"/>
      <c r="H35" s="90"/>
      <c r="I35" s="60"/>
      <c r="J35" s="60"/>
      <c r="L35" s="90"/>
      <c r="M35" s="90"/>
      <c r="N35" s="90"/>
      <c r="O35" s="90"/>
      <c r="P35" s="90"/>
      <c r="Q35" s="90"/>
      <c r="R35" s="90"/>
      <c r="S35" s="90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</sheetData>
  <mergeCells count="2">
    <mergeCell ref="A35:H35"/>
    <mergeCell ref="L35:S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2" workbookViewId="0">
      <selection activeCell="B8" sqref="B8"/>
    </sheetView>
  </sheetViews>
  <sheetFormatPr baseColWidth="10" defaultRowHeight="12.75"/>
  <cols>
    <col min="1" max="4" width="6.85546875" customWidth="1"/>
    <col min="5" max="6" width="6.85546875" style="2" customWidth="1"/>
    <col min="7" max="7" width="6.85546875" customWidth="1"/>
    <col min="8" max="10" width="6.85546875" style="3" customWidth="1"/>
    <col min="11" max="11" width="23.5703125" customWidth="1"/>
    <col min="12" max="15" width="6.85546875" customWidth="1"/>
    <col min="16" max="17" width="6.85546875" style="2" customWidth="1"/>
    <col min="18" max="18" width="6.85546875" customWidth="1"/>
    <col min="19" max="19" width="6.85546875" style="3" customWidth="1"/>
    <col min="20" max="20" width="6.85546875" style="2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72" t="s">
        <v>45</v>
      </c>
      <c r="L2" s="72" t="s">
        <v>45</v>
      </c>
    </row>
    <row r="3" spans="1:30" ht="13.5" thickBot="1">
      <c r="A3" s="28" t="s">
        <v>24</v>
      </c>
      <c r="S3" s="28" t="s">
        <v>39</v>
      </c>
    </row>
    <row r="4" spans="1:30" ht="16.5" thickBot="1">
      <c r="A4" s="3" t="s">
        <v>16</v>
      </c>
      <c r="E4" s="4"/>
      <c r="F4" s="4"/>
      <c r="G4" s="73" t="s">
        <v>46</v>
      </c>
      <c r="H4" s="79"/>
      <c r="I4" s="79"/>
      <c r="J4" s="75"/>
      <c r="K4" s="5"/>
      <c r="L4" s="3" t="s">
        <v>10</v>
      </c>
      <c r="P4" s="4"/>
      <c r="Q4" s="73" t="s">
        <v>46</v>
      </c>
      <c r="R4" s="79"/>
      <c r="S4" s="79"/>
      <c r="T4" s="75"/>
      <c r="U4" s="5"/>
      <c r="V4" s="21"/>
      <c r="W4" s="22"/>
      <c r="X4" s="4"/>
      <c r="Y4" s="5"/>
      <c r="Z4" s="9"/>
      <c r="AA4" s="9"/>
      <c r="AB4" s="5"/>
      <c r="AC4" s="5"/>
      <c r="AD4" s="5"/>
    </row>
    <row r="5" spans="1:30" ht="21" customHeight="1" thickBot="1">
      <c r="T5" s="9"/>
      <c r="U5" s="5"/>
      <c r="V5" s="21"/>
      <c r="W5" s="22"/>
      <c r="X5" s="4"/>
      <c r="Y5" s="5"/>
      <c r="Z5" s="9"/>
      <c r="AA5" s="9"/>
      <c r="AB5" s="5"/>
      <c r="AC5" s="5"/>
      <c r="AD5" s="5"/>
    </row>
    <row r="6" spans="1:30" s="12" customFormat="1" ht="24.75" customHeight="1">
      <c r="A6" s="64" t="s">
        <v>2</v>
      </c>
      <c r="B6" s="65" t="s">
        <v>1</v>
      </c>
      <c r="C6" s="66" t="s">
        <v>3</v>
      </c>
      <c r="D6" s="65" t="s">
        <v>4</v>
      </c>
      <c r="E6" s="65" t="s">
        <v>49</v>
      </c>
      <c r="F6" s="65" t="s">
        <v>47</v>
      </c>
      <c r="G6" s="65" t="s">
        <v>48</v>
      </c>
      <c r="H6" s="65" t="s">
        <v>5</v>
      </c>
      <c r="I6" s="65" t="s">
        <v>43</v>
      </c>
      <c r="J6" s="67" t="s">
        <v>44</v>
      </c>
      <c r="K6" s="16"/>
      <c r="L6" s="64" t="s">
        <v>2</v>
      </c>
      <c r="M6" s="65" t="s">
        <v>1</v>
      </c>
      <c r="N6" s="66" t="s">
        <v>3</v>
      </c>
      <c r="O6" s="65" t="s">
        <v>4</v>
      </c>
      <c r="P6" s="65" t="s">
        <v>49</v>
      </c>
      <c r="Q6" s="65" t="s">
        <v>47</v>
      </c>
      <c r="R6" s="65" t="s">
        <v>48</v>
      </c>
      <c r="S6" s="65" t="s">
        <v>5</v>
      </c>
      <c r="T6" s="65" t="s">
        <v>43</v>
      </c>
      <c r="U6" s="67" t="s">
        <v>44</v>
      </c>
      <c r="V6" s="20"/>
      <c r="W6" s="20"/>
      <c r="X6" s="20"/>
      <c r="Y6" s="20"/>
      <c r="Z6" s="20"/>
      <c r="AA6" s="20"/>
      <c r="AB6" s="20"/>
      <c r="AC6" s="20"/>
      <c r="AD6" s="23"/>
    </row>
    <row r="7" spans="1:30" s="54" customFormat="1" ht="17.100000000000001" customHeight="1">
      <c r="A7" s="53" t="s">
        <v>6</v>
      </c>
      <c r="B7" s="43">
        <f>(2984.75+568.29+342.94)+779.2</f>
        <v>4675.18</v>
      </c>
      <c r="C7" s="43">
        <f>B7*20/100</f>
        <v>935.03600000000006</v>
      </c>
      <c r="D7" s="43">
        <v>784.49</v>
      </c>
      <c r="E7" s="43">
        <f>SUM(B7:D7)</f>
        <v>6394.7060000000001</v>
      </c>
      <c r="F7" s="43">
        <v>260</v>
      </c>
      <c r="G7" s="52">
        <v>227</v>
      </c>
      <c r="H7" s="49">
        <f>SUM(E7:G7)</f>
        <v>6881.7060000000001</v>
      </c>
      <c r="I7" s="31">
        <f>E7/200*1.5</f>
        <v>47.960295000000002</v>
      </c>
      <c r="J7" s="68">
        <f>E7/200*2</f>
        <v>63.94706</v>
      </c>
      <c r="K7" s="24"/>
      <c r="L7" s="53" t="s">
        <v>6</v>
      </c>
      <c r="M7" s="43">
        <f>(2954.09+562.45+342.94)+771.9</f>
        <v>4631.38</v>
      </c>
      <c r="N7" s="43">
        <f>M7*20/100</f>
        <v>926.27600000000007</v>
      </c>
      <c r="O7" s="43">
        <v>776.44</v>
      </c>
      <c r="P7" s="43">
        <f>SUM(M7:O7)</f>
        <v>6334.0959999999995</v>
      </c>
      <c r="Q7" s="43">
        <v>260</v>
      </c>
      <c r="R7" s="52">
        <v>227</v>
      </c>
      <c r="S7" s="49">
        <f>SUM(P7:R7)</f>
        <v>6821.0959999999995</v>
      </c>
      <c r="T7" s="31">
        <f>P7/200*1.5</f>
        <v>47.505719999999997</v>
      </c>
      <c r="U7" s="68">
        <f>P7/200*2</f>
        <v>63.340959999999995</v>
      </c>
      <c r="V7" s="24"/>
      <c r="W7" s="24"/>
      <c r="X7" s="24"/>
      <c r="Y7" s="25"/>
      <c r="Z7" s="25"/>
      <c r="AA7" s="26"/>
      <c r="AB7" s="24"/>
      <c r="AC7" s="24"/>
      <c r="AD7" s="27"/>
    </row>
    <row r="8" spans="1:30" s="18" customFormat="1" ht="17.100000000000001" customHeight="1">
      <c r="A8" s="36">
        <v>1</v>
      </c>
      <c r="B8" s="30">
        <f>($B$7*1.5%*A8)+$B$7</f>
        <v>4745.3077000000003</v>
      </c>
      <c r="C8" s="43">
        <f t="shared" ref="C8:C32" si="0">B8*20/100</f>
        <v>949.06154000000015</v>
      </c>
      <c r="D8" s="43">
        <v>784.49</v>
      </c>
      <c r="E8" s="43">
        <f t="shared" ref="E8:E32" si="1">SUM(B8:D8)</f>
        <v>6478.8592399999998</v>
      </c>
      <c r="F8" s="43">
        <v>260</v>
      </c>
      <c r="G8" s="52">
        <v>227</v>
      </c>
      <c r="H8" s="49">
        <f t="shared" ref="H8:H32" si="2">SUM(E8:G8)</f>
        <v>6965.8592399999998</v>
      </c>
      <c r="I8" s="31">
        <f t="shared" ref="I8:I32" si="3">E8/200*1.5</f>
        <v>48.591444299999999</v>
      </c>
      <c r="J8" s="68">
        <f t="shared" ref="J8:J32" si="4">E8/200*2</f>
        <v>64.788592399999999</v>
      </c>
      <c r="K8" s="17"/>
      <c r="L8" s="36">
        <v>1</v>
      </c>
      <c r="M8" s="30">
        <f>($M$7*1.5%*L8)+$M$7</f>
        <v>4700.8507</v>
      </c>
      <c r="N8" s="43">
        <f t="shared" ref="N8:N32" si="5">M8*20/100</f>
        <v>940.17013999999995</v>
      </c>
      <c r="O8" s="43">
        <v>776.44</v>
      </c>
      <c r="P8" s="43">
        <f t="shared" ref="P8:P32" si="6">SUM(M8:O8)</f>
        <v>6417.4608399999997</v>
      </c>
      <c r="Q8" s="43">
        <v>260</v>
      </c>
      <c r="R8" s="52">
        <v>227</v>
      </c>
      <c r="S8" s="49">
        <f t="shared" ref="S8:S32" si="7">SUM(P8:R8)</f>
        <v>6904.4608399999997</v>
      </c>
      <c r="T8" s="31">
        <f t="shared" ref="T8:T32" si="8">P8/200*1.5</f>
        <v>48.130956299999994</v>
      </c>
      <c r="U8" s="68">
        <f t="shared" ref="U8:U32" si="9">P8/200*2</f>
        <v>64.174608399999997</v>
      </c>
      <c r="V8" s="24"/>
      <c r="W8" s="24"/>
      <c r="X8" s="24"/>
      <c r="Y8" s="25"/>
      <c r="Z8" s="25"/>
      <c r="AA8" s="26"/>
      <c r="AB8" s="24"/>
      <c r="AC8" s="24"/>
      <c r="AD8" s="27"/>
    </row>
    <row r="9" spans="1:30" s="18" customFormat="1" ht="17.100000000000001" customHeight="1">
      <c r="A9" s="36">
        <v>2</v>
      </c>
      <c r="B9" s="30">
        <f t="shared" ref="B9:B32" si="10">($B$7*1.5%*A9)+$B$7</f>
        <v>4815.4354000000003</v>
      </c>
      <c r="C9" s="43">
        <f t="shared" si="0"/>
        <v>963.08708000000013</v>
      </c>
      <c r="D9" s="43">
        <v>784.49</v>
      </c>
      <c r="E9" s="43">
        <f t="shared" si="1"/>
        <v>6563.0124800000003</v>
      </c>
      <c r="F9" s="43">
        <v>260</v>
      </c>
      <c r="G9" s="52">
        <v>227</v>
      </c>
      <c r="H9" s="49">
        <f t="shared" si="2"/>
        <v>7050.0124800000003</v>
      </c>
      <c r="I9" s="31">
        <f t="shared" si="3"/>
        <v>49.222593600000003</v>
      </c>
      <c r="J9" s="68">
        <f t="shared" si="4"/>
        <v>65.630124800000004</v>
      </c>
      <c r="K9" s="17"/>
      <c r="L9" s="36">
        <v>2</v>
      </c>
      <c r="M9" s="30">
        <f t="shared" ref="M9:M32" si="11">($M$7*1.5%*L9)+$M$7</f>
        <v>4770.3213999999998</v>
      </c>
      <c r="N9" s="43">
        <f t="shared" si="5"/>
        <v>954.06428000000005</v>
      </c>
      <c r="O9" s="43">
        <v>776.44</v>
      </c>
      <c r="P9" s="43">
        <f t="shared" si="6"/>
        <v>6500.8256799999999</v>
      </c>
      <c r="Q9" s="43">
        <v>260</v>
      </c>
      <c r="R9" s="52">
        <v>227</v>
      </c>
      <c r="S9" s="49">
        <f t="shared" si="7"/>
        <v>6987.8256799999999</v>
      </c>
      <c r="T9" s="31">
        <f t="shared" si="8"/>
        <v>48.756192599999999</v>
      </c>
      <c r="U9" s="68">
        <f t="shared" si="9"/>
        <v>65.008256799999998</v>
      </c>
      <c r="V9" s="24"/>
      <c r="W9" s="24"/>
      <c r="X9" s="24"/>
      <c r="Y9" s="25"/>
      <c r="Z9" s="25"/>
      <c r="AA9" s="26"/>
      <c r="AB9" s="24"/>
      <c r="AC9" s="24"/>
      <c r="AD9" s="27"/>
    </row>
    <row r="10" spans="1:30" s="18" customFormat="1" ht="17.100000000000001" customHeight="1">
      <c r="A10" s="36">
        <v>3</v>
      </c>
      <c r="B10" s="30">
        <f t="shared" si="10"/>
        <v>4885.5631000000003</v>
      </c>
      <c r="C10" s="43">
        <f t="shared" si="0"/>
        <v>977.11261999999999</v>
      </c>
      <c r="D10" s="43">
        <v>784.49</v>
      </c>
      <c r="E10" s="43">
        <f t="shared" si="1"/>
        <v>6647.16572</v>
      </c>
      <c r="F10" s="43">
        <v>260</v>
      </c>
      <c r="G10" s="52">
        <v>227</v>
      </c>
      <c r="H10" s="49">
        <f t="shared" si="2"/>
        <v>7134.16572</v>
      </c>
      <c r="I10" s="31">
        <f t="shared" si="3"/>
        <v>49.8537429</v>
      </c>
      <c r="J10" s="68">
        <f t="shared" si="4"/>
        <v>66.471657199999996</v>
      </c>
      <c r="K10" s="17"/>
      <c r="L10" s="36">
        <v>3</v>
      </c>
      <c r="M10" s="30">
        <f t="shared" si="11"/>
        <v>4839.7920999999997</v>
      </c>
      <c r="N10" s="43">
        <f t="shared" si="5"/>
        <v>967.95841999999993</v>
      </c>
      <c r="O10" s="43">
        <v>776.44</v>
      </c>
      <c r="P10" s="43">
        <f t="shared" si="6"/>
        <v>6584.1905200000001</v>
      </c>
      <c r="Q10" s="43">
        <v>260</v>
      </c>
      <c r="R10" s="52">
        <v>227</v>
      </c>
      <c r="S10" s="49">
        <f t="shared" si="7"/>
        <v>7071.1905200000001</v>
      </c>
      <c r="T10" s="31">
        <f t="shared" si="8"/>
        <v>49.381428900000003</v>
      </c>
      <c r="U10" s="68">
        <f t="shared" si="9"/>
        <v>65.841905199999999</v>
      </c>
      <c r="V10" s="24"/>
      <c r="W10" s="24"/>
      <c r="X10" s="24"/>
      <c r="Y10" s="25"/>
      <c r="Z10" s="25"/>
      <c r="AA10" s="26"/>
      <c r="AB10" s="24"/>
      <c r="AC10" s="24"/>
      <c r="AD10" s="27"/>
    </row>
    <row r="11" spans="1:30" s="18" customFormat="1" ht="17.100000000000001" customHeight="1">
      <c r="A11" s="36">
        <v>4</v>
      </c>
      <c r="B11" s="30">
        <f t="shared" si="10"/>
        <v>4955.6908000000003</v>
      </c>
      <c r="C11" s="43">
        <f t="shared" si="0"/>
        <v>991.13816000000008</v>
      </c>
      <c r="D11" s="43">
        <v>784.49</v>
      </c>
      <c r="E11" s="43">
        <f t="shared" si="1"/>
        <v>6731.3189600000005</v>
      </c>
      <c r="F11" s="43">
        <v>260</v>
      </c>
      <c r="G11" s="52">
        <v>227</v>
      </c>
      <c r="H11" s="49">
        <f t="shared" si="2"/>
        <v>7218.3189600000005</v>
      </c>
      <c r="I11" s="31">
        <f t="shared" si="3"/>
        <v>50.484892200000004</v>
      </c>
      <c r="J11" s="68">
        <f t="shared" si="4"/>
        <v>67.313189600000001</v>
      </c>
      <c r="K11" s="17"/>
      <c r="L11" s="36">
        <v>4</v>
      </c>
      <c r="M11" s="30">
        <f t="shared" si="11"/>
        <v>4909.2628000000004</v>
      </c>
      <c r="N11" s="43">
        <f t="shared" si="5"/>
        <v>981.85256000000004</v>
      </c>
      <c r="O11" s="43">
        <v>776.44</v>
      </c>
      <c r="P11" s="43">
        <f t="shared" si="6"/>
        <v>6667.5553600000003</v>
      </c>
      <c r="Q11" s="43">
        <v>260</v>
      </c>
      <c r="R11" s="52">
        <v>227</v>
      </c>
      <c r="S11" s="49">
        <f t="shared" si="7"/>
        <v>7154.5553600000003</v>
      </c>
      <c r="T11" s="31">
        <f t="shared" si="8"/>
        <v>50.0066652</v>
      </c>
      <c r="U11" s="68">
        <f t="shared" si="9"/>
        <v>66.675553600000001</v>
      </c>
      <c r="V11" s="24"/>
      <c r="W11" s="24"/>
      <c r="X11" s="24"/>
      <c r="Y11" s="25"/>
      <c r="Z11" s="25"/>
      <c r="AA11" s="26"/>
      <c r="AB11" s="24"/>
      <c r="AC11" s="24"/>
      <c r="AD11" s="27"/>
    </row>
    <row r="12" spans="1:30" s="18" customFormat="1" ht="17.100000000000001" customHeight="1">
      <c r="A12" s="36">
        <v>5</v>
      </c>
      <c r="B12" s="30">
        <f t="shared" si="10"/>
        <v>5025.8185000000003</v>
      </c>
      <c r="C12" s="43">
        <f t="shared" si="0"/>
        <v>1005.1637000000001</v>
      </c>
      <c r="D12" s="43">
        <v>784.49</v>
      </c>
      <c r="E12" s="43">
        <f t="shared" si="1"/>
        <v>6815.4722000000002</v>
      </c>
      <c r="F12" s="43">
        <v>260</v>
      </c>
      <c r="G12" s="52">
        <v>227</v>
      </c>
      <c r="H12" s="49">
        <f t="shared" si="2"/>
        <v>7302.4722000000002</v>
      </c>
      <c r="I12" s="31">
        <f t="shared" si="3"/>
        <v>51.116041500000009</v>
      </c>
      <c r="J12" s="68">
        <f t="shared" si="4"/>
        <v>68.154722000000007</v>
      </c>
      <c r="K12" s="17"/>
      <c r="L12" s="36">
        <v>5</v>
      </c>
      <c r="M12" s="30">
        <f t="shared" si="11"/>
        <v>4978.7335000000003</v>
      </c>
      <c r="N12" s="43">
        <f t="shared" si="5"/>
        <v>995.74670000000015</v>
      </c>
      <c r="O12" s="43">
        <v>776.44</v>
      </c>
      <c r="P12" s="43">
        <f t="shared" si="6"/>
        <v>6750.9202000000005</v>
      </c>
      <c r="Q12" s="43">
        <v>260</v>
      </c>
      <c r="R12" s="52">
        <v>227</v>
      </c>
      <c r="S12" s="49">
        <f t="shared" si="7"/>
        <v>7237.9202000000005</v>
      </c>
      <c r="T12" s="31">
        <f t="shared" si="8"/>
        <v>50.631901499999998</v>
      </c>
      <c r="U12" s="68">
        <f t="shared" si="9"/>
        <v>67.509202000000002</v>
      </c>
      <c r="V12" s="24"/>
      <c r="W12" s="24"/>
      <c r="X12" s="24"/>
      <c r="Y12" s="25"/>
      <c r="Z12" s="25"/>
      <c r="AA12" s="26"/>
      <c r="AB12" s="24"/>
      <c r="AC12" s="24"/>
      <c r="AD12" s="27"/>
    </row>
    <row r="13" spans="1:30" s="18" customFormat="1" ht="17.100000000000001" customHeight="1">
      <c r="A13" s="36">
        <v>6</v>
      </c>
      <c r="B13" s="30">
        <f t="shared" si="10"/>
        <v>5095.9462000000003</v>
      </c>
      <c r="C13" s="43">
        <f t="shared" si="0"/>
        <v>1019.18924</v>
      </c>
      <c r="D13" s="43">
        <v>784.49</v>
      </c>
      <c r="E13" s="43">
        <f t="shared" si="1"/>
        <v>6899.6254399999998</v>
      </c>
      <c r="F13" s="43">
        <v>260</v>
      </c>
      <c r="G13" s="52">
        <v>227</v>
      </c>
      <c r="H13" s="49">
        <f t="shared" si="2"/>
        <v>7386.6254399999998</v>
      </c>
      <c r="I13" s="31">
        <f t="shared" si="3"/>
        <v>51.747190799999998</v>
      </c>
      <c r="J13" s="68">
        <f t="shared" si="4"/>
        <v>68.996254399999998</v>
      </c>
      <c r="K13" s="17"/>
      <c r="L13" s="36">
        <v>6</v>
      </c>
      <c r="M13" s="30">
        <f t="shared" si="11"/>
        <v>5048.2042000000001</v>
      </c>
      <c r="N13" s="43">
        <f t="shared" si="5"/>
        <v>1009.64084</v>
      </c>
      <c r="O13" s="43">
        <v>776.44</v>
      </c>
      <c r="P13" s="43">
        <f t="shared" si="6"/>
        <v>6834.2850400000007</v>
      </c>
      <c r="Q13" s="43">
        <v>260</v>
      </c>
      <c r="R13" s="52">
        <v>227</v>
      </c>
      <c r="S13" s="49">
        <f t="shared" si="7"/>
        <v>7321.2850400000007</v>
      </c>
      <c r="T13" s="31">
        <f t="shared" si="8"/>
        <v>51.257137800000002</v>
      </c>
      <c r="U13" s="68">
        <f t="shared" si="9"/>
        <v>68.342850400000003</v>
      </c>
      <c r="V13" s="24"/>
      <c r="W13" s="24"/>
      <c r="X13" s="24"/>
      <c r="Y13" s="25"/>
      <c r="Z13" s="25"/>
      <c r="AA13" s="26"/>
      <c r="AB13" s="24"/>
      <c r="AC13" s="24"/>
      <c r="AD13" s="27"/>
    </row>
    <row r="14" spans="1:30" s="18" customFormat="1" ht="17.100000000000001" customHeight="1">
      <c r="A14" s="36">
        <v>7</v>
      </c>
      <c r="B14" s="30">
        <f t="shared" si="10"/>
        <v>5166.0739000000003</v>
      </c>
      <c r="C14" s="43">
        <f t="shared" si="0"/>
        <v>1033.21478</v>
      </c>
      <c r="D14" s="43">
        <v>784.49</v>
      </c>
      <c r="E14" s="43">
        <f t="shared" si="1"/>
        <v>6983.7786800000003</v>
      </c>
      <c r="F14" s="43">
        <v>260</v>
      </c>
      <c r="G14" s="52">
        <v>227</v>
      </c>
      <c r="H14" s="49">
        <f t="shared" si="2"/>
        <v>7470.7786800000003</v>
      </c>
      <c r="I14" s="31">
        <f t="shared" si="3"/>
        <v>52.378340100000003</v>
      </c>
      <c r="J14" s="68">
        <f t="shared" si="4"/>
        <v>69.837786800000003</v>
      </c>
      <c r="K14" s="17"/>
      <c r="L14" s="36">
        <v>7</v>
      </c>
      <c r="M14" s="30">
        <f t="shared" si="11"/>
        <v>5117.6749</v>
      </c>
      <c r="N14" s="43">
        <f t="shared" si="5"/>
        <v>1023.5349799999999</v>
      </c>
      <c r="O14" s="43">
        <v>776.44</v>
      </c>
      <c r="P14" s="43">
        <f t="shared" si="6"/>
        <v>6917.6498800000008</v>
      </c>
      <c r="Q14" s="43">
        <v>260</v>
      </c>
      <c r="R14" s="52">
        <v>227</v>
      </c>
      <c r="S14" s="49">
        <f t="shared" si="7"/>
        <v>7404.6498800000008</v>
      </c>
      <c r="T14" s="31">
        <f t="shared" si="8"/>
        <v>51.882374100000007</v>
      </c>
      <c r="U14" s="68">
        <f t="shared" si="9"/>
        <v>69.176498800000005</v>
      </c>
      <c r="V14" s="24"/>
      <c r="W14" s="24"/>
      <c r="X14" s="24"/>
      <c r="Y14" s="25"/>
      <c r="Z14" s="25"/>
      <c r="AA14" s="26"/>
      <c r="AB14" s="24"/>
      <c r="AC14" s="24"/>
      <c r="AD14" s="27"/>
    </row>
    <row r="15" spans="1:30" s="18" customFormat="1" ht="17.100000000000001" customHeight="1">
      <c r="A15" s="36">
        <v>8</v>
      </c>
      <c r="B15" s="30">
        <f t="shared" si="10"/>
        <v>5236.2016000000003</v>
      </c>
      <c r="C15" s="43">
        <f t="shared" si="0"/>
        <v>1047.2403200000001</v>
      </c>
      <c r="D15" s="43">
        <v>784.49</v>
      </c>
      <c r="E15" s="43">
        <f t="shared" si="1"/>
        <v>7067.93192</v>
      </c>
      <c r="F15" s="43">
        <v>260</v>
      </c>
      <c r="G15" s="52">
        <v>227</v>
      </c>
      <c r="H15" s="49">
        <f t="shared" si="2"/>
        <v>7554.93192</v>
      </c>
      <c r="I15" s="31">
        <f t="shared" si="3"/>
        <v>53.009489399999993</v>
      </c>
      <c r="J15" s="68">
        <f t="shared" si="4"/>
        <v>70.679319199999995</v>
      </c>
      <c r="K15" s="17"/>
      <c r="L15" s="36">
        <v>8</v>
      </c>
      <c r="M15" s="30">
        <f t="shared" si="11"/>
        <v>5187.1455999999998</v>
      </c>
      <c r="N15" s="43">
        <f t="shared" si="5"/>
        <v>1037.42912</v>
      </c>
      <c r="O15" s="43">
        <v>776.44</v>
      </c>
      <c r="P15" s="43">
        <f t="shared" si="6"/>
        <v>7001.0147199999992</v>
      </c>
      <c r="Q15" s="43">
        <v>260</v>
      </c>
      <c r="R15" s="52">
        <v>227</v>
      </c>
      <c r="S15" s="49">
        <f t="shared" si="7"/>
        <v>7488.0147199999992</v>
      </c>
      <c r="T15" s="31">
        <f t="shared" si="8"/>
        <v>52.50761039999999</v>
      </c>
      <c r="U15" s="68">
        <f t="shared" si="9"/>
        <v>70.010147199999992</v>
      </c>
      <c r="V15" s="24"/>
      <c r="W15" s="24"/>
      <c r="X15" s="24"/>
      <c r="Y15" s="25"/>
      <c r="Z15" s="25"/>
      <c r="AA15" s="26"/>
      <c r="AB15" s="24"/>
      <c r="AC15" s="24"/>
      <c r="AD15" s="27"/>
    </row>
    <row r="16" spans="1:30" s="18" customFormat="1" ht="17.100000000000001" customHeight="1">
      <c r="A16" s="36">
        <v>9</v>
      </c>
      <c r="B16" s="30">
        <f t="shared" si="10"/>
        <v>5306.3293000000003</v>
      </c>
      <c r="C16" s="43">
        <f t="shared" si="0"/>
        <v>1061.2658600000002</v>
      </c>
      <c r="D16" s="43">
        <v>784.49</v>
      </c>
      <c r="E16" s="43">
        <f t="shared" si="1"/>
        <v>7152.0851600000005</v>
      </c>
      <c r="F16" s="43">
        <v>260</v>
      </c>
      <c r="G16" s="52">
        <v>227</v>
      </c>
      <c r="H16" s="49">
        <f t="shared" si="2"/>
        <v>7639.0851600000005</v>
      </c>
      <c r="I16" s="31">
        <f t="shared" si="3"/>
        <v>53.640638699999997</v>
      </c>
      <c r="J16" s="68">
        <f t="shared" si="4"/>
        <v>71.5208516</v>
      </c>
      <c r="K16" s="17"/>
      <c r="L16" s="36">
        <v>9</v>
      </c>
      <c r="M16" s="30">
        <f t="shared" si="11"/>
        <v>5256.6162999999997</v>
      </c>
      <c r="N16" s="43">
        <f t="shared" si="5"/>
        <v>1051.3232600000001</v>
      </c>
      <c r="O16" s="43">
        <v>776.44</v>
      </c>
      <c r="P16" s="43">
        <f t="shared" si="6"/>
        <v>7084.3795599999994</v>
      </c>
      <c r="Q16" s="43">
        <v>260</v>
      </c>
      <c r="R16" s="52">
        <v>227</v>
      </c>
      <c r="S16" s="49">
        <f t="shared" si="7"/>
        <v>7571.3795599999994</v>
      </c>
      <c r="T16" s="31">
        <f t="shared" si="8"/>
        <v>53.132846699999995</v>
      </c>
      <c r="U16" s="68">
        <f t="shared" si="9"/>
        <v>70.843795599999993</v>
      </c>
      <c r="V16" s="24"/>
      <c r="W16" s="24"/>
      <c r="X16" s="24"/>
      <c r="Y16" s="25"/>
      <c r="Z16" s="25"/>
      <c r="AA16" s="26"/>
      <c r="AB16" s="24"/>
      <c r="AC16" s="24"/>
      <c r="AD16" s="27"/>
    </row>
    <row r="17" spans="1:30" s="18" customFormat="1" ht="17.100000000000001" customHeight="1">
      <c r="A17" s="36">
        <v>10</v>
      </c>
      <c r="B17" s="30">
        <f t="shared" si="10"/>
        <v>5376.4570000000003</v>
      </c>
      <c r="C17" s="43">
        <f t="shared" si="0"/>
        <v>1075.2914000000001</v>
      </c>
      <c r="D17" s="43">
        <v>784.49</v>
      </c>
      <c r="E17" s="43">
        <f t="shared" si="1"/>
        <v>7236.2384000000002</v>
      </c>
      <c r="F17" s="43">
        <v>260</v>
      </c>
      <c r="G17" s="52">
        <v>227</v>
      </c>
      <c r="H17" s="49">
        <f t="shared" si="2"/>
        <v>7723.2384000000002</v>
      </c>
      <c r="I17" s="31">
        <f t="shared" si="3"/>
        <v>54.271788000000001</v>
      </c>
      <c r="J17" s="68">
        <f t="shared" si="4"/>
        <v>72.362384000000006</v>
      </c>
      <c r="K17" s="17"/>
      <c r="L17" s="36">
        <v>10</v>
      </c>
      <c r="M17" s="30">
        <f t="shared" si="11"/>
        <v>5326.0869999999995</v>
      </c>
      <c r="N17" s="43">
        <f t="shared" si="5"/>
        <v>1065.2174</v>
      </c>
      <c r="O17" s="43">
        <v>776.44</v>
      </c>
      <c r="P17" s="43">
        <f t="shared" si="6"/>
        <v>7167.7443999999996</v>
      </c>
      <c r="Q17" s="43">
        <v>260</v>
      </c>
      <c r="R17" s="52">
        <v>227</v>
      </c>
      <c r="S17" s="49">
        <f t="shared" si="7"/>
        <v>7654.7443999999996</v>
      </c>
      <c r="T17" s="31">
        <f t="shared" si="8"/>
        <v>53.758082999999999</v>
      </c>
      <c r="U17" s="68">
        <f t="shared" si="9"/>
        <v>71.677443999999994</v>
      </c>
      <c r="V17" s="24"/>
      <c r="W17" s="24"/>
      <c r="X17" s="24"/>
      <c r="Y17" s="25"/>
      <c r="Z17" s="25"/>
      <c r="AA17" s="26"/>
      <c r="AB17" s="24"/>
      <c r="AC17" s="24"/>
      <c r="AD17" s="27"/>
    </row>
    <row r="18" spans="1:30" s="18" customFormat="1" ht="17.100000000000001" customHeight="1">
      <c r="A18" s="36">
        <v>11</v>
      </c>
      <c r="B18" s="30">
        <f t="shared" si="10"/>
        <v>5446.5847000000003</v>
      </c>
      <c r="C18" s="43">
        <f t="shared" si="0"/>
        <v>1089.3169399999999</v>
      </c>
      <c r="D18" s="43">
        <v>784.49</v>
      </c>
      <c r="E18" s="43">
        <f t="shared" si="1"/>
        <v>7320.3916399999998</v>
      </c>
      <c r="F18" s="43">
        <v>260</v>
      </c>
      <c r="G18" s="52">
        <v>227</v>
      </c>
      <c r="H18" s="49">
        <f t="shared" si="2"/>
        <v>7807.3916399999998</v>
      </c>
      <c r="I18" s="31">
        <f t="shared" si="3"/>
        <v>54.902937299999998</v>
      </c>
      <c r="J18" s="68">
        <f t="shared" si="4"/>
        <v>73.203916399999997</v>
      </c>
      <c r="K18" s="17"/>
      <c r="L18" s="36">
        <v>11</v>
      </c>
      <c r="M18" s="30">
        <f t="shared" si="11"/>
        <v>5395.5577000000003</v>
      </c>
      <c r="N18" s="43">
        <f t="shared" si="5"/>
        <v>1079.1115400000001</v>
      </c>
      <c r="O18" s="43">
        <v>776.44</v>
      </c>
      <c r="P18" s="43">
        <f t="shared" si="6"/>
        <v>7251.1092399999998</v>
      </c>
      <c r="Q18" s="43">
        <v>260</v>
      </c>
      <c r="R18" s="52">
        <v>227</v>
      </c>
      <c r="S18" s="49">
        <f t="shared" si="7"/>
        <v>7738.1092399999998</v>
      </c>
      <c r="T18" s="31">
        <f t="shared" si="8"/>
        <v>54.383319299999997</v>
      </c>
      <c r="U18" s="68">
        <f t="shared" si="9"/>
        <v>72.511092399999995</v>
      </c>
      <c r="V18" s="24"/>
      <c r="W18" s="24"/>
      <c r="X18" s="24"/>
      <c r="Y18" s="25"/>
      <c r="Z18" s="25"/>
      <c r="AA18" s="26"/>
      <c r="AB18" s="24"/>
      <c r="AC18" s="24"/>
      <c r="AD18" s="27"/>
    </row>
    <row r="19" spans="1:30" s="18" customFormat="1" ht="17.100000000000001" customHeight="1">
      <c r="A19" s="36">
        <v>12</v>
      </c>
      <c r="B19" s="30">
        <f t="shared" si="10"/>
        <v>5516.7124000000003</v>
      </c>
      <c r="C19" s="43">
        <f t="shared" si="0"/>
        <v>1103.34248</v>
      </c>
      <c r="D19" s="43">
        <v>784.49</v>
      </c>
      <c r="E19" s="43">
        <f t="shared" si="1"/>
        <v>7404.5448800000004</v>
      </c>
      <c r="F19" s="43">
        <v>260</v>
      </c>
      <c r="G19" s="52">
        <v>227</v>
      </c>
      <c r="H19" s="49">
        <f t="shared" si="2"/>
        <v>7891.5448800000004</v>
      </c>
      <c r="I19" s="31">
        <f t="shared" si="3"/>
        <v>55.534086600000002</v>
      </c>
      <c r="J19" s="68">
        <f t="shared" si="4"/>
        <v>74.045448800000003</v>
      </c>
      <c r="K19" s="17"/>
      <c r="L19" s="36">
        <v>12</v>
      </c>
      <c r="M19" s="30">
        <f t="shared" si="11"/>
        <v>5465.0284000000001</v>
      </c>
      <c r="N19" s="43">
        <f t="shared" si="5"/>
        <v>1093.00568</v>
      </c>
      <c r="O19" s="43">
        <v>776.44</v>
      </c>
      <c r="P19" s="43">
        <f t="shared" si="6"/>
        <v>7334.47408</v>
      </c>
      <c r="Q19" s="43">
        <v>260</v>
      </c>
      <c r="R19" s="52">
        <v>227</v>
      </c>
      <c r="S19" s="49">
        <f t="shared" si="7"/>
        <v>7821.47408</v>
      </c>
      <c r="T19" s="31">
        <f t="shared" si="8"/>
        <v>55.008555599999994</v>
      </c>
      <c r="U19" s="68">
        <f t="shared" si="9"/>
        <v>73.344740799999997</v>
      </c>
      <c r="V19" s="24"/>
      <c r="W19" s="24"/>
      <c r="X19" s="24"/>
      <c r="Y19" s="25"/>
      <c r="Z19" s="25"/>
      <c r="AA19" s="26"/>
      <c r="AB19" s="24"/>
      <c r="AC19" s="24"/>
      <c r="AD19" s="27"/>
    </row>
    <row r="20" spans="1:30" s="18" customFormat="1" ht="17.100000000000001" customHeight="1">
      <c r="A20" s="36">
        <v>13</v>
      </c>
      <c r="B20" s="30">
        <f t="shared" si="10"/>
        <v>5586.8401000000003</v>
      </c>
      <c r="C20" s="43">
        <f t="shared" si="0"/>
        <v>1117.3680200000001</v>
      </c>
      <c r="D20" s="43">
        <v>784.49</v>
      </c>
      <c r="E20" s="43">
        <f t="shared" si="1"/>
        <v>7488.69812</v>
      </c>
      <c r="F20" s="43">
        <v>260</v>
      </c>
      <c r="G20" s="52">
        <v>227</v>
      </c>
      <c r="H20" s="49">
        <f t="shared" si="2"/>
        <v>7975.69812</v>
      </c>
      <c r="I20" s="31">
        <f t="shared" si="3"/>
        <v>56.165235899999999</v>
      </c>
      <c r="J20" s="68">
        <f t="shared" si="4"/>
        <v>74.886981199999994</v>
      </c>
      <c r="K20" s="17"/>
      <c r="L20" s="36">
        <v>13</v>
      </c>
      <c r="M20" s="30">
        <f t="shared" si="11"/>
        <v>5534.4991</v>
      </c>
      <c r="N20" s="43">
        <f t="shared" si="5"/>
        <v>1106.8998200000001</v>
      </c>
      <c r="O20" s="43">
        <v>776.44</v>
      </c>
      <c r="P20" s="43">
        <f t="shared" si="6"/>
        <v>7417.8389200000001</v>
      </c>
      <c r="Q20" s="43">
        <v>260</v>
      </c>
      <c r="R20" s="52">
        <v>227</v>
      </c>
      <c r="S20" s="49">
        <f t="shared" si="7"/>
        <v>7904.8389200000001</v>
      </c>
      <c r="T20" s="31">
        <f t="shared" si="8"/>
        <v>55.633791899999999</v>
      </c>
      <c r="U20" s="68">
        <f t="shared" si="9"/>
        <v>74.178389199999998</v>
      </c>
      <c r="V20" s="24"/>
      <c r="W20" s="24"/>
      <c r="X20" s="24"/>
      <c r="Y20" s="25"/>
      <c r="Z20" s="25"/>
      <c r="AA20" s="26"/>
      <c r="AB20" s="24"/>
      <c r="AC20" s="24"/>
      <c r="AD20" s="27"/>
    </row>
    <row r="21" spans="1:30" s="18" customFormat="1" ht="17.100000000000001" customHeight="1">
      <c r="A21" s="36">
        <v>14</v>
      </c>
      <c r="B21" s="30">
        <f t="shared" si="10"/>
        <v>5656.9678000000004</v>
      </c>
      <c r="C21" s="43">
        <f t="shared" si="0"/>
        <v>1131.39356</v>
      </c>
      <c r="D21" s="43">
        <v>784.49</v>
      </c>
      <c r="E21" s="43">
        <f t="shared" si="1"/>
        <v>7572.8513600000006</v>
      </c>
      <c r="F21" s="43">
        <v>260</v>
      </c>
      <c r="G21" s="52">
        <v>227</v>
      </c>
      <c r="H21" s="49">
        <f t="shared" si="2"/>
        <v>8059.8513600000006</v>
      </c>
      <c r="I21" s="31">
        <f t="shared" si="3"/>
        <v>56.796385200000003</v>
      </c>
      <c r="J21" s="68">
        <f t="shared" si="4"/>
        <v>75.728513599999999</v>
      </c>
      <c r="K21" s="17"/>
      <c r="L21" s="36">
        <v>14</v>
      </c>
      <c r="M21" s="30">
        <f t="shared" si="11"/>
        <v>5603.9697999999999</v>
      </c>
      <c r="N21" s="43">
        <f t="shared" si="5"/>
        <v>1120.79396</v>
      </c>
      <c r="O21" s="43">
        <v>776.44</v>
      </c>
      <c r="P21" s="43">
        <f t="shared" si="6"/>
        <v>7501.2037600000003</v>
      </c>
      <c r="Q21" s="43">
        <v>260</v>
      </c>
      <c r="R21" s="52">
        <v>227</v>
      </c>
      <c r="S21" s="49">
        <f t="shared" si="7"/>
        <v>7988.2037600000003</v>
      </c>
      <c r="T21" s="31">
        <f t="shared" si="8"/>
        <v>56.259028200000003</v>
      </c>
      <c r="U21" s="68">
        <f t="shared" si="9"/>
        <v>75.012037599999999</v>
      </c>
      <c r="V21" s="24"/>
      <c r="W21" s="24"/>
      <c r="X21" s="24"/>
      <c r="Y21" s="25"/>
      <c r="Z21" s="25"/>
      <c r="AA21" s="26"/>
      <c r="AB21" s="24"/>
      <c r="AC21" s="24"/>
      <c r="AD21" s="27"/>
    </row>
    <row r="22" spans="1:30" s="18" customFormat="1" ht="17.100000000000001" customHeight="1">
      <c r="A22" s="36">
        <v>15</v>
      </c>
      <c r="B22" s="30">
        <f t="shared" si="10"/>
        <v>5727.0955000000004</v>
      </c>
      <c r="C22" s="43">
        <f t="shared" si="0"/>
        <v>1145.4191000000001</v>
      </c>
      <c r="D22" s="43">
        <v>784.49</v>
      </c>
      <c r="E22" s="43">
        <f t="shared" si="1"/>
        <v>7657.0046000000002</v>
      </c>
      <c r="F22" s="43">
        <v>260</v>
      </c>
      <c r="G22" s="52">
        <v>227</v>
      </c>
      <c r="H22" s="49">
        <f t="shared" si="2"/>
        <v>8144.0046000000002</v>
      </c>
      <c r="I22" s="31">
        <f t="shared" si="3"/>
        <v>57.427534500000007</v>
      </c>
      <c r="J22" s="68">
        <f t="shared" si="4"/>
        <v>76.570046000000005</v>
      </c>
      <c r="K22" s="17"/>
      <c r="L22" s="36">
        <v>15</v>
      </c>
      <c r="M22" s="30">
        <f t="shared" si="11"/>
        <v>5673.4404999999997</v>
      </c>
      <c r="N22" s="43">
        <f t="shared" si="5"/>
        <v>1134.6881000000001</v>
      </c>
      <c r="O22" s="43">
        <v>776.44</v>
      </c>
      <c r="P22" s="43">
        <f t="shared" si="6"/>
        <v>7584.5686000000005</v>
      </c>
      <c r="Q22" s="43">
        <v>260</v>
      </c>
      <c r="R22" s="52">
        <v>227</v>
      </c>
      <c r="S22" s="49">
        <f t="shared" si="7"/>
        <v>8071.5686000000005</v>
      </c>
      <c r="T22" s="31">
        <f t="shared" si="8"/>
        <v>56.8842645</v>
      </c>
      <c r="U22" s="68">
        <f t="shared" si="9"/>
        <v>75.845686000000001</v>
      </c>
      <c r="V22" s="24"/>
      <c r="W22" s="24"/>
      <c r="X22" s="24"/>
      <c r="Y22" s="25"/>
      <c r="Z22" s="25"/>
      <c r="AA22" s="26"/>
      <c r="AB22" s="24"/>
      <c r="AC22" s="24"/>
      <c r="AD22" s="27"/>
    </row>
    <row r="23" spans="1:30" s="18" customFormat="1" ht="17.100000000000001" customHeight="1">
      <c r="A23" s="36">
        <v>16</v>
      </c>
      <c r="B23" s="30">
        <f t="shared" si="10"/>
        <v>5797.2232000000004</v>
      </c>
      <c r="C23" s="43">
        <f t="shared" si="0"/>
        <v>1159.4446400000002</v>
      </c>
      <c r="D23" s="43">
        <v>784.49</v>
      </c>
      <c r="E23" s="43">
        <f t="shared" si="1"/>
        <v>7741.1578399999999</v>
      </c>
      <c r="F23" s="43">
        <v>260</v>
      </c>
      <c r="G23" s="52">
        <v>227</v>
      </c>
      <c r="H23" s="49">
        <f t="shared" si="2"/>
        <v>8228.1578399999999</v>
      </c>
      <c r="I23" s="31">
        <f t="shared" si="3"/>
        <v>58.058683799999997</v>
      </c>
      <c r="J23" s="68">
        <f t="shared" si="4"/>
        <v>77.411578399999996</v>
      </c>
      <c r="K23" s="17"/>
      <c r="L23" s="36">
        <v>16</v>
      </c>
      <c r="M23" s="30">
        <f t="shared" si="11"/>
        <v>5742.9112000000005</v>
      </c>
      <c r="N23" s="43">
        <f t="shared" si="5"/>
        <v>1148.5822400000002</v>
      </c>
      <c r="O23" s="43">
        <v>776.44</v>
      </c>
      <c r="P23" s="43">
        <f t="shared" si="6"/>
        <v>7667.9334400000007</v>
      </c>
      <c r="Q23" s="43">
        <v>260</v>
      </c>
      <c r="R23" s="52">
        <v>227</v>
      </c>
      <c r="S23" s="49">
        <f t="shared" si="7"/>
        <v>8154.9334400000007</v>
      </c>
      <c r="T23" s="31">
        <f t="shared" si="8"/>
        <v>57.509500799999998</v>
      </c>
      <c r="U23" s="68">
        <f t="shared" si="9"/>
        <v>76.679334400000002</v>
      </c>
      <c r="V23" s="24"/>
      <c r="W23" s="24"/>
      <c r="X23" s="24"/>
      <c r="Y23" s="25"/>
      <c r="Z23" s="25"/>
      <c r="AA23" s="26"/>
      <c r="AB23" s="24"/>
      <c r="AC23" s="24"/>
      <c r="AD23" s="27"/>
    </row>
    <row r="24" spans="1:30" s="18" customFormat="1" ht="17.100000000000001" customHeight="1">
      <c r="A24" s="36">
        <v>17</v>
      </c>
      <c r="B24" s="30">
        <f t="shared" si="10"/>
        <v>5867.3509000000004</v>
      </c>
      <c r="C24" s="43">
        <f t="shared" si="0"/>
        <v>1173.47018</v>
      </c>
      <c r="D24" s="43">
        <v>784.49</v>
      </c>
      <c r="E24" s="43">
        <f t="shared" si="1"/>
        <v>7825.3110800000004</v>
      </c>
      <c r="F24" s="43">
        <v>260</v>
      </c>
      <c r="G24" s="52">
        <v>227</v>
      </c>
      <c r="H24" s="49">
        <f t="shared" si="2"/>
        <v>8312.3110799999995</v>
      </c>
      <c r="I24" s="31">
        <f t="shared" si="3"/>
        <v>58.689833100000001</v>
      </c>
      <c r="J24" s="68">
        <f t="shared" si="4"/>
        <v>78.253110800000002</v>
      </c>
      <c r="K24" s="17"/>
      <c r="L24" s="36">
        <v>17</v>
      </c>
      <c r="M24" s="30">
        <f t="shared" si="11"/>
        <v>5812.3819000000003</v>
      </c>
      <c r="N24" s="43">
        <f t="shared" si="5"/>
        <v>1162.4763800000001</v>
      </c>
      <c r="O24" s="43">
        <v>776.44</v>
      </c>
      <c r="P24" s="43">
        <f t="shared" si="6"/>
        <v>7751.2982800000009</v>
      </c>
      <c r="Q24" s="43">
        <v>260</v>
      </c>
      <c r="R24" s="52">
        <v>227</v>
      </c>
      <c r="S24" s="49">
        <f t="shared" si="7"/>
        <v>8238.2982800000009</v>
      </c>
      <c r="T24" s="31">
        <f t="shared" si="8"/>
        <v>58.134737100000002</v>
      </c>
      <c r="U24" s="68">
        <f t="shared" si="9"/>
        <v>77.512982800000003</v>
      </c>
      <c r="V24" s="24"/>
      <c r="W24" s="24"/>
      <c r="X24" s="24"/>
      <c r="Y24" s="25"/>
      <c r="Z24" s="25"/>
      <c r="AA24" s="26"/>
      <c r="AB24" s="24"/>
      <c r="AC24" s="24"/>
      <c r="AD24" s="27"/>
    </row>
    <row r="25" spans="1:30" s="18" customFormat="1" ht="17.100000000000001" customHeight="1">
      <c r="A25" s="36">
        <v>18</v>
      </c>
      <c r="B25" s="30">
        <f t="shared" si="10"/>
        <v>5937.4786000000004</v>
      </c>
      <c r="C25" s="43">
        <f t="shared" si="0"/>
        <v>1187.4957200000001</v>
      </c>
      <c r="D25" s="43">
        <v>784.49</v>
      </c>
      <c r="E25" s="43">
        <f t="shared" si="1"/>
        <v>7909.46432</v>
      </c>
      <c r="F25" s="43">
        <v>260</v>
      </c>
      <c r="G25" s="52">
        <v>227</v>
      </c>
      <c r="H25" s="49">
        <f t="shared" si="2"/>
        <v>8396.4643199999991</v>
      </c>
      <c r="I25" s="31">
        <f t="shared" si="3"/>
        <v>59.320982400000005</v>
      </c>
      <c r="J25" s="68">
        <f t="shared" si="4"/>
        <v>79.094643200000007</v>
      </c>
      <c r="K25" s="17"/>
      <c r="L25" s="36">
        <v>18</v>
      </c>
      <c r="M25" s="30">
        <f t="shared" si="11"/>
        <v>5881.8526000000002</v>
      </c>
      <c r="N25" s="43">
        <f t="shared" si="5"/>
        <v>1176.3705199999999</v>
      </c>
      <c r="O25" s="43">
        <v>776.44</v>
      </c>
      <c r="P25" s="43">
        <f t="shared" si="6"/>
        <v>7834.6631200000011</v>
      </c>
      <c r="Q25" s="43">
        <v>260</v>
      </c>
      <c r="R25" s="52">
        <v>227</v>
      </c>
      <c r="S25" s="49">
        <f t="shared" si="7"/>
        <v>8321.6631200000011</v>
      </c>
      <c r="T25" s="31">
        <f t="shared" si="8"/>
        <v>58.759973400000007</v>
      </c>
      <c r="U25" s="68">
        <f t="shared" si="9"/>
        <v>78.346631200000004</v>
      </c>
      <c r="V25" s="24"/>
      <c r="W25" s="24"/>
      <c r="X25" s="24"/>
      <c r="Y25" s="25"/>
      <c r="Z25" s="25"/>
      <c r="AA25" s="26"/>
      <c r="AB25" s="24"/>
      <c r="AC25" s="24"/>
      <c r="AD25" s="27"/>
    </row>
    <row r="26" spans="1:30" s="18" customFormat="1" ht="17.100000000000001" customHeight="1">
      <c r="A26" s="36">
        <v>19</v>
      </c>
      <c r="B26" s="30">
        <f t="shared" si="10"/>
        <v>6007.6063000000004</v>
      </c>
      <c r="C26" s="43">
        <f t="shared" si="0"/>
        <v>1201.52126</v>
      </c>
      <c r="D26" s="43">
        <v>784.49</v>
      </c>
      <c r="E26" s="43">
        <f t="shared" si="1"/>
        <v>7993.6175600000006</v>
      </c>
      <c r="F26" s="43">
        <v>260</v>
      </c>
      <c r="G26" s="52">
        <v>227</v>
      </c>
      <c r="H26" s="49">
        <f t="shared" si="2"/>
        <v>8480.6175600000006</v>
      </c>
      <c r="I26" s="31">
        <f t="shared" si="3"/>
        <v>59.95213170000001</v>
      </c>
      <c r="J26" s="68">
        <f t="shared" si="4"/>
        <v>79.936175600000013</v>
      </c>
      <c r="K26" s="17"/>
      <c r="L26" s="36">
        <v>19</v>
      </c>
      <c r="M26" s="30">
        <f t="shared" si="11"/>
        <v>5951.3233</v>
      </c>
      <c r="N26" s="43">
        <f t="shared" si="5"/>
        <v>1190.26466</v>
      </c>
      <c r="O26" s="43">
        <v>776.44</v>
      </c>
      <c r="P26" s="43">
        <f t="shared" si="6"/>
        <v>7918.0279599999994</v>
      </c>
      <c r="Q26" s="43">
        <v>260</v>
      </c>
      <c r="R26" s="52">
        <v>227</v>
      </c>
      <c r="S26" s="49">
        <f t="shared" si="7"/>
        <v>8405.0279599999994</v>
      </c>
      <c r="T26" s="31">
        <f t="shared" si="8"/>
        <v>59.38520969999999</v>
      </c>
      <c r="U26" s="68">
        <f t="shared" si="9"/>
        <v>79.180279599999992</v>
      </c>
      <c r="V26" s="24"/>
      <c r="W26" s="24"/>
      <c r="X26" s="24"/>
      <c r="Y26" s="25"/>
      <c r="Z26" s="25"/>
      <c r="AA26" s="26"/>
      <c r="AB26" s="24"/>
      <c r="AC26" s="24"/>
      <c r="AD26" s="27"/>
    </row>
    <row r="27" spans="1:30" s="18" customFormat="1" ht="17.100000000000001" customHeight="1">
      <c r="A27" s="36">
        <v>20</v>
      </c>
      <c r="B27" s="30">
        <f t="shared" si="10"/>
        <v>6077.7340000000004</v>
      </c>
      <c r="C27" s="43">
        <f t="shared" si="0"/>
        <v>1215.5468000000001</v>
      </c>
      <c r="D27" s="43">
        <v>784.49</v>
      </c>
      <c r="E27" s="43">
        <f t="shared" si="1"/>
        <v>8077.7708000000002</v>
      </c>
      <c r="F27" s="43">
        <v>260</v>
      </c>
      <c r="G27" s="52">
        <v>227</v>
      </c>
      <c r="H27" s="49">
        <f t="shared" si="2"/>
        <v>8564.7708000000002</v>
      </c>
      <c r="I27" s="31">
        <f t="shared" si="3"/>
        <v>60.583280999999999</v>
      </c>
      <c r="J27" s="68">
        <f t="shared" si="4"/>
        <v>80.777708000000004</v>
      </c>
      <c r="K27" s="17"/>
      <c r="L27" s="36">
        <v>20</v>
      </c>
      <c r="M27" s="30">
        <f t="shared" si="11"/>
        <v>6020.7939999999999</v>
      </c>
      <c r="N27" s="43">
        <f t="shared" si="5"/>
        <v>1204.1588000000002</v>
      </c>
      <c r="O27" s="43">
        <v>776.44</v>
      </c>
      <c r="P27" s="43">
        <f t="shared" si="6"/>
        <v>8001.3927999999996</v>
      </c>
      <c r="Q27" s="43">
        <v>260</v>
      </c>
      <c r="R27" s="52">
        <v>227</v>
      </c>
      <c r="S27" s="49">
        <f t="shared" si="7"/>
        <v>8488.3927999999996</v>
      </c>
      <c r="T27" s="31">
        <f t="shared" si="8"/>
        <v>60.010445999999995</v>
      </c>
      <c r="U27" s="68">
        <f t="shared" si="9"/>
        <v>80.013927999999993</v>
      </c>
      <c r="V27" s="24"/>
      <c r="W27" s="24"/>
      <c r="X27" s="24"/>
      <c r="Y27" s="25"/>
      <c r="Z27" s="25"/>
      <c r="AA27" s="26"/>
      <c r="AB27" s="24"/>
      <c r="AC27" s="24"/>
      <c r="AD27" s="27"/>
    </row>
    <row r="28" spans="1:30" s="18" customFormat="1" ht="17.100000000000001" customHeight="1">
      <c r="A28" s="36">
        <v>21</v>
      </c>
      <c r="B28" s="30">
        <f t="shared" si="10"/>
        <v>6147.8617000000004</v>
      </c>
      <c r="C28" s="43">
        <f t="shared" si="0"/>
        <v>1229.5723400000002</v>
      </c>
      <c r="D28" s="43">
        <v>784.49</v>
      </c>
      <c r="E28" s="43">
        <f t="shared" si="1"/>
        <v>8161.9240399999999</v>
      </c>
      <c r="F28" s="43">
        <v>260</v>
      </c>
      <c r="G28" s="52">
        <v>227</v>
      </c>
      <c r="H28" s="49">
        <f t="shared" si="2"/>
        <v>8648.9240399999999</v>
      </c>
      <c r="I28" s="31">
        <f t="shared" si="3"/>
        <v>61.214430299999997</v>
      </c>
      <c r="J28" s="68">
        <f t="shared" si="4"/>
        <v>81.619240399999995</v>
      </c>
      <c r="K28" s="17"/>
      <c r="L28" s="36">
        <v>21</v>
      </c>
      <c r="M28" s="30">
        <f t="shared" si="11"/>
        <v>6090.2646999999997</v>
      </c>
      <c r="N28" s="43">
        <f t="shared" si="5"/>
        <v>1218.05294</v>
      </c>
      <c r="O28" s="43">
        <v>776.44</v>
      </c>
      <c r="P28" s="43">
        <f t="shared" si="6"/>
        <v>8084.7576399999998</v>
      </c>
      <c r="Q28" s="43">
        <v>260</v>
      </c>
      <c r="R28" s="52">
        <v>227</v>
      </c>
      <c r="S28" s="49">
        <f t="shared" si="7"/>
        <v>8571.7576399999998</v>
      </c>
      <c r="T28" s="31">
        <f t="shared" si="8"/>
        <v>60.635682299999999</v>
      </c>
      <c r="U28" s="68">
        <f t="shared" si="9"/>
        <v>80.847576399999994</v>
      </c>
      <c r="V28" s="24"/>
      <c r="W28" s="24"/>
      <c r="X28" s="24"/>
      <c r="Y28" s="25"/>
      <c r="Z28" s="25"/>
      <c r="AA28" s="26"/>
      <c r="AB28" s="24"/>
      <c r="AC28" s="24"/>
      <c r="AD28" s="27"/>
    </row>
    <row r="29" spans="1:30" s="18" customFormat="1" ht="17.100000000000001" customHeight="1">
      <c r="A29" s="36">
        <v>22</v>
      </c>
      <c r="B29" s="30">
        <f t="shared" si="10"/>
        <v>6217.9894000000004</v>
      </c>
      <c r="C29" s="43">
        <f t="shared" si="0"/>
        <v>1243.59788</v>
      </c>
      <c r="D29" s="43">
        <v>784.49</v>
      </c>
      <c r="E29" s="43">
        <f t="shared" si="1"/>
        <v>8246.0772800000013</v>
      </c>
      <c r="F29" s="43">
        <v>260</v>
      </c>
      <c r="G29" s="52">
        <v>227</v>
      </c>
      <c r="H29" s="49">
        <f t="shared" si="2"/>
        <v>8733.0772800000013</v>
      </c>
      <c r="I29" s="31">
        <f t="shared" si="3"/>
        <v>61.845579600000008</v>
      </c>
      <c r="J29" s="68">
        <f t="shared" si="4"/>
        <v>82.460772800000015</v>
      </c>
      <c r="K29" s="17"/>
      <c r="L29" s="36">
        <v>22</v>
      </c>
      <c r="M29" s="30">
        <f t="shared" si="11"/>
        <v>6159.7353999999996</v>
      </c>
      <c r="N29" s="43">
        <f t="shared" si="5"/>
        <v>1231.9470799999999</v>
      </c>
      <c r="O29" s="43">
        <v>776.44</v>
      </c>
      <c r="P29" s="43">
        <f t="shared" si="6"/>
        <v>8168.12248</v>
      </c>
      <c r="Q29" s="43">
        <v>260</v>
      </c>
      <c r="R29" s="52">
        <v>227</v>
      </c>
      <c r="S29" s="49">
        <f t="shared" si="7"/>
        <v>8655.12248</v>
      </c>
      <c r="T29" s="31">
        <f t="shared" si="8"/>
        <v>61.260918599999997</v>
      </c>
      <c r="U29" s="68">
        <f t="shared" si="9"/>
        <v>81.681224799999995</v>
      </c>
      <c r="V29" s="24"/>
      <c r="W29" s="24"/>
      <c r="X29" s="24"/>
      <c r="Y29" s="25"/>
      <c r="Z29" s="25"/>
      <c r="AA29" s="26"/>
      <c r="AB29" s="24"/>
      <c r="AC29" s="24"/>
      <c r="AD29" s="27"/>
    </row>
    <row r="30" spans="1:30" s="18" customFormat="1" ht="17.100000000000001" customHeight="1">
      <c r="A30" s="36">
        <v>23</v>
      </c>
      <c r="B30" s="30">
        <f t="shared" si="10"/>
        <v>6288.1171000000004</v>
      </c>
      <c r="C30" s="43">
        <f t="shared" si="0"/>
        <v>1257.6234200000001</v>
      </c>
      <c r="D30" s="43">
        <v>784.49</v>
      </c>
      <c r="E30" s="43">
        <f t="shared" si="1"/>
        <v>8330.230520000001</v>
      </c>
      <c r="F30" s="43">
        <v>260</v>
      </c>
      <c r="G30" s="52">
        <v>227</v>
      </c>
      <c r="H30" s="49">
        <f t="shared" si="2"/>
        <v>8817.230520000001</v>
      </c>
      <c r="I30" s="31">
        <f t="shared" si="3"/>
        <v>62.476728900000005</v>
      </c>
      <c r="J30" s="68">
        <f t="shared" si="4"/>
        <v>83.302305200000006</v>
      </c>
      <c r="K30" s="17"/>
      <c r="L30" s="36">
        <v>23</v>
      </c>
      <c r="M30" s="30">
        <f t="shared" si="11"/>
        <v>6229.2060999999994</v>
      </c>
      <c r="N30" s="43">
        <f t="shared" si="5"/>
        <v>1245.8412199999998</v>
      </c>
      <c r="O30" s="43">
        <v>776.44</v>
      </c>
      <c r="P30" s="43">
        <f t="shared" si="6"/>
        <v>8251.4873200000002</v>
      </c>
      <c r="Q30" s="43">
        <v>260</v>
      </c>
      <c r="R30" s="52">
        <v>227</v>
      </c>
      <c r="S30" s="49">
        <f t="shared" si="7"/>
        <v>8738.4873200000002</v>
      </c>
      <c r="T30" s="31">
        <f t="shared" si="8"/>
        <v>61.886154899999994</v>
      </c>
      <c r="U30" s="68">
        <f t="shared" si="9"/>
        <v>82.514873199999997</v>
      </c>
      <c r="V30" s="24"/>
      <c r="W30" s="24"/>
      <c r="X30" s="24"/>
      <c r="Y30" s="25"/>
      <c r="Z30" s="25"/>
      <c r="AA30" s="26"/>
      <c r="AB30" s="24"/>
      <c r="AC30" s="24"/>
      <c r="AD30" s="27"/>
    </row>
    <row r="31" spans="1:30" s="18" customFormat="1" ht="17.100000000000001" customHeight="1">
      <c r="A31" s="36">
        <v>24</v>
      </c>
      <c r="B31" s="30">
        <f t="shared" si="10"/>
        <v>6358.2448000000004</v>
      </c>
      <c r="C31" s="43">
        <f t="shared" si="0"/>
        <v>1271.64896</v>
      </c>
      <c r="D31" s="43">
        <v>784.49</v>
      </c>
      <c r="E31" s="43">
        <f t="shared" si="1"/>
        <v>8414.3837600000006</v>
      </c>
      <c r="F31" s="43">
        <v>260</v>
      </c>
      <c r="G31" s="52">
        <v>227</v>
      </c>
      <c r="H31" s="49">
        <f t="shared" si="2"/>
        <v>8901.3837600000006</v>
      </c>
      <c r="I31" s="31">
        <f t="shared" si="3"/>
        <v>63.107878200000009</v>
      </c>
      <c r="J31" s="68">
        <f t="shared" si="4"/>
        <v>84.143837600000012</v>
      </c>
      <c r="K31" s="17"/>
      <c r="L31" s="36">
        <v>24</v>
      </c>
      <c r="M31" s="30">
        <f t="shared" si="11"/>
        <v>6298.6768000000002</v>
      </c>
      <c r="N31" s="43">
        <f t="shared" si="5"/>
        <v>1259.7353600000001</v>
      </c>
      <c r="O31" s="43">
        <v>776.44</v>
      </c>
      <c r="P31" s="43">
        <f t="shared" si="6"/>
        <v>8334.8521600000004</v>
      </c>
      <c r="Q31" s="43">
        <v>260</v>
      </c>
      <c r="R31" s="52">
        <v>227</v>
      </c>
      <c r="S31" s="49">
        <f t="shared" si="7"/>
        <v>8821.8521600000004</v>
      </c>
      <c r="T31" s="31">
        <f t="shared" si="8"/>
        <v>62.511391199999998</v>
      </c>
      <c r="U31" s="68">
        <f t="shared" si="9"/>
        <v>83.348521599999998</v>
      </c>
      <c r="V31" s="24"/>
      <c r="W31" s="24"/>
      <c r="X31" s="24"/>
      <c r="Y31" s="25"/>
      <c r="Z31" s="25"/>
      <c r="AA31" s="26"/>
      <c r="AB31" s="24"/>
      <c r="AC31" s="24"/>
      <c r="AD31" s="27"/>
    </row>
    <row r="32" spans="1:30" s="18" customFormat="1" ht="17.100000000000001" customHeight="1" thickBot="1">
      <c r="A32" s="37">
        <v>25</v>
      </c>
      <c r="B32" s="33">
        <f t="shared" si="10"/>
        <v>6428.3725000000004</v>
      </c>
      <c r="C32" s="70">
        <f t="shared" si="0"/>
        <v>1285.6745000000001</v>
      </c>
      <c r="D32" s="70">
        <v>784.49</v>
      </c>
      <c r="E32" s="70">
        <f t="shared" si="1"/>
        <v>8498.5370000000003</v>
      </c>
      <c r="F32" s="70">
        <v>260</v>
      </c>
      <c r="G32" s="78">
        <v>227</v>
      </c>
      <c r="H32" s="76">
        <f t="shared" si="2"/>
        <v>8985.5370000000003</v>
      </c>
      <c r="I32" s="34">
        <f t="shared" si="3"/>
        <v>63.739027500000006</v>
      </c>
      <c r="J32" s="69">
        <f t="shared" si="4"/>
        <v>84.985370000000003</v>
      </c>
      <c r="K32" s="17"/>
      <c r="L32" s="37">
        <v>25</v>
      </c>
      <c r="M32" s="33">
        <f t="shared" si="11"/>
        <v>6368.1475</v>
      </c>
      <c r="N32" s="70">
        <f t="shared" si="5"/>
        <v>1273.6295</v>
      </c>
      <c r="O32" s="70">
        <v>776.44</v>
      </c>
      <c r="P32" s="70">
        <f t="shared" si="6"/>
        <v>8418.2170000000006</v>
      </c>
      <c r="Q32" s="70">
        <v>260</v>
      </c>
      <c r="R32" s="78">
        <v>227</v>
      </c>
      <c r="S32" s="76">
        <f t="shared" si="7"/>
        <v>8905.2170000000006</v>
      </c>
      <c r="T32" s="34">
        <f t="shared" si="8"/>
        <v>63.136627500000003</v>
      </c>
      <c r="U32" s="69">
        <f t="shared" si="9"/>
        <v>84.182169999999999</v>
      </c>
      <c r="V32" s="24"/>
      <c r="W32" s="24"/>
      <c r="X32" s="24"/>
      <c r="Y32" s="25"/>
      <c r="Z32" s="25"/>
      <c r="AA32" s="26"/>
      <c r="AB32" s="24"/>
      <c r="AC32" s="24"/>
      <c r="AD32" s="27"/>
    </row>
    <row r="33" spans="1:30" ht="14.25" hidden="1" customHeight="1">
      <c r="G33" s="7"/>
      <c r="H33" s="8"/>
      <c r="I33" s="8"/>
      <c r="J33" s="8"/>
      <c r="R33" s="7"/>
      <c r="S33" s="8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idden="1">
      <c r="G34" s="7"/>
      <c r="H34" s="8"/>
      <c r="I34" s="8"/>
      <c r="J34" s="8"/>
      <c r="R34" s="7"/>
      <c r="S34" s="8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90"/>
      <c r="B35" s="90"/>
      <c r="C35" s="90"/>
      <c r="D35" s="90"/>
      <c r="E35" s="90"/>
      <c r="F35" s="90"/>
      <c r="G35" s="90"/>
      <c r="H35" s="90"/>
      <c r="I35" s="60"/>
      <c r="J35" s="60"/>
      <c r="L35" s="90"/>
      <c r="M35" s="90"/>
      <c r="N35" s="90"/>
      <c r="O35" s="90"/>
      <c r="P35" s="90"/>
      <c r="Q35" s="90"/>
      <c r="R35" s="90"/>
      <c r="S35" s="90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</sheetData>
  <mergeCells count="2">
    <mergeCell ref="A35:H35"/>
    <mergeCell ref="L35:S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2" workbookViewId="0">
      <selection activeCell="C8" sqref="C8"/>
    </sheetView>
  </sheetViews>
  <sheetFormatPr baseColWidth="10" defaultRowHeight="12.75"/>
  <cols>
    <col min="1" max="4" width="6.85546875" customWidth="1"/>
    <col min="5" max="6" width="6.85546875" style="2" customWidth="1"/>
    <col min="7" max="7" width="6.85546875" customWidth="1"/>
    <col min="8" max="10" width="6.85546875" style="3" customWidth="1"/>
    <col min="11" max="11" width="23.5703125" customWidth="1"/>
    <col min="12" max="15" width="6.85546875" customWidth="1"/>
    <col min="16" max="17" width="6.85546875" style="2" customWidth="1"/>
    <col min="18" max="18" width="6.85546875" customWidth="1"/>
    <col min="19" max="19" width="6.85546875" style="3" customWidth="1"/>
    <col min="20" max="20" width="6.85546875" style="2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72" t="s">
        <v>45</v>
      </c>
      <c r="L2" s="72" t="s">
        <v>45</v>
      </c>
    </row>
    <row r="3" spans="1:30" ht="13.5" thickBot="1">
      <c r="A3" s="28" t="s">
        <v>25</v>
      </c>
      <c r="S3" s="28" t="s">
        <v>40</v>
      </c>
    </row>
    <row r="4" spans="1:30" ht="16.5" thickBot="1">
      <c r="A4" s="3" t="s">
        <v>20</v>
      </c>
      <c r="E4" s="4"/>
      <c r="F4" s="4"/>
      <c r="G4" s="73" t="s">
        <v>46</v>
      </c>
      <c r="H4" s="79"/>
      <c r="I4" s="79"/>
      <c r="J4" s="75"/>
      <c r="K4" s="5"/>
      <c r="L4" s="3" t="s">
        <v>15</v>
      </c>
      <c r="P4" s="4"/>
      <c r="Q4" s="73" t="s">
        <v>46</v>
      </c>
      <c r="R4" s="79"/>
      <c r="S4" s="79"/>
      <c r="T4" s="75"/>
      <c r="U4" s="5"/>
      <c r="V4" s="21"/>
      <c r="W4" s="22"/>
      <c r="X4" s="4"/>
      <c r="Y4" s="5"/>
      <c r="Z4" s="9"/>
      <c r="AA4" s="9"/>
      <c r="AB4" s="5"/>
      <c r="AC4" s="5"/>
      <c r="AD4" s="5"/>
    </row>
    <row r="5" spans="1:30" ht="21" customHeight="1" thickBot="1">
      <c r="T5" s="9"/>
      <c r="U5" s="5"/>
      <c r="V5" s="21"/>
      <c r="W5" s="22"/>
      <c r="X5" s="4"/>
      <c r="Y5" s="5"/>
      <c r="Z5" s="9"/>
      <c r="AA5" s="9"/>
      <c r="AB5" s="5"/>
      <c r="AC5" s="5"/>
      <c r="AD5" s="5"/>
    </row>
    <row r="6" spans="1:30" s="12" customFormat="1" ht="24.75" customHeight="1">
      <c r="A6" s="64" t="s">
        <v>2</v>
      </c>
      <c r="B6" s="65" t="s">
        <v>1</v>
      </c>
      <c r="C6" s="66" t="s">
        <v>3</v>
      </c>
      <c r="D6" s="65" t="s">
        <v>4</v>
      </c>
      <c r="E6" s="65" t="s">
        <v>49</v>
      </c>
      <c r="F6" s="65" t="s">
        <v>47</v>
      </c>
      <c r="G6" s="65" t="s">
        <v>48</v>
      </c>
      <c r="H6" s="65" t="s">
        <v>5</v>
      </c>
      <c r="I6" s="65" t="s">
        <v>43</v>
      </c>
      <c r="J6" s="67" t="s">
        <v>44</v>
      </c>
      <c r="K6" s="16"/>
      <c r="L6" s="64" t="s">
        <v>2</v>
      </c>
      <c r="M6" s="65" t="s">
        <v>1</v>
      </c>
      <c r="N6" s="66" t="s">
        <v>3</v>
      </c>
      <c r="O6" s="65" t="s">
        <v>4</v>
      </c>
      <c r="P6" s="65" t="s">
        <v>49</v>
      </c>
      <c r="Q6" s="65" t="s">
        <v>47</v>
      </c>
      <c r="R6" s="65" t="s">
        <v>48</v>
      </c>
      <c r="S6" s="65" t="s">
        <v>5</v>
      </c>
      <c r="T6" s="65" t="s">
        <v>43</v>
      </c>
      <c r="U6" s="67" t="s">
        <v>44</v>
      </c>
      <c r="V6" s="20"/>
      <c r="W6" s="20"/>
      <c r="X6" s="20"/>
      <c r="Y6" s="20"/>
      <c r="Z6" s="20"/>
      <c r="AA6" s="20"/>
      <c r="AB6" s="20"/>
      <c r="AC6" s="20"/>
      <c r="AD6" s="23"/>
    </row>
    <row r="7" spans="1:30" s="54" customFormat="1" ht="17.100000000000001" customHeight="1">
      <c r="A7" s="53" t="s">
        <v>6</v>
      </c>
      <c r="B7" s="43">
        <f>(2879.65+548.28+342.94)+754.17</f>
        <v>4525.04</v>
      </c>
      <c r="C7" s="43">
        <f>B7*20/100</f>
        <v>905.00800000000004</v>
      </c>
      <c r="D7" s="43">
        <v>756.87</v>
      </c>
      <c r="E7" s="43">
        <f>SUM(B7:D7)</f>
        <v>6186.9179999999997</v>
      </c>
      <c r="F7" s="43">
        <v>260</v>
      </c>
      <c r="G7" s="52">
        <v>227</v>
      </c>
      <c r="H7" s="49">
        <f>SUM(E7:G7)</f>
        <v>6673.9179999999997</v>
      </c>
      <c r="I7" s="31">
        <f>E7/200*1.5</f>
        <v>46.401885</v>
      </c>
      <c r="J7" s="68">
        <f>E7/200*2</f>
        <v>61.86918</v>
      </c>
      <c r="K7" s="24"/>
      <c r="L7" s="53" t="s">
        <v>6</v>
      </c>
      <c r="M7" s="43">
        <f>(2890.24+550.29+342.94)+756.69</f>
        <v>4540.16</v>
      </c>
      <c r="N7" s="43">
        <f>M7*20/100</f>
        <v>908.03199999999993</v>
      </c>
      <c r="O7" s="43">
        <v>759.65</v>
      </c>
      <c r="P7" s="43">
        <f>SUM(M7:O7)</f>
        <v>6207.8419999999996</v>
      </c>
      <c r="Q7" s="43">
        <v>260</v>
      </c>
      <c r="R7" s="52">
        <v>227</v>
      </c>
      <c r="S7" s="49">
        <f>SUM(P7:R7)</f>
        <v>6694.8419999999996</v>
      </c>
      <c r="T7" s="31">
        <f>P7/200*1.5</f>
        <v>46.558814999999996</v>
      </c>
      <c r="U7" s="68">
        <f>P7/200*2</f>
        <v>62.078419999999994</v>
      </c>
      <c r="V7" s="24"/>
      <c r="W7" s="24"/>
      <c r="X7" s="24"/>
      <c r="Y7" s="25"/>
      <c r="Z7" s="25"/>
      <c r="AA7" s="26"/>
      <c r="AB7" s="24"/>
      <c r="AC7" s="24"/>
      <c r="AD7" s="27"/>
    </row>
    <row r="8" spans="1:30" s="18" customFormat="1" ht="17.100000000000001" customHeight="1">
      <c r="A8" s="36">
        <v>1</v>
      </c>
      <c r="B8" s="30">
        <f>($B$7*1.5%*A8)+$B$7</f>
        <v>4592.9156000000003</v>
      </c>
      <c r="C8" s="43">
        <f t="shared" ref="C8:C32" si="0">B8*20/100</f>
        <v>918.58312000000001</v>
      </c>
      <c r="D8" s="43">
        <v>756.87</v>
      </c>
      <c r="E8" s="43">
        <f t="shared" ref="E8:E32" si="1">SUM(B8:D8)</f>
        <v>6268.3687200000004</v>
      </c>
      <c r="F8" s="43">
        <v>260</v>
      </c>
      <c r="G8" s="52">
        <v>227</v>
      </c>
      <c r="H8" s="49">
        <f t="shared" ref="H8:H32" si="2">SUM(E8:G8)</f>
        <v>6755.3687200000004</v>
      </c>
      <c r="I8" s="31">
        <f t="shared" ref="I8:I32" si="3">E8/200*1.5</f>
        <v>47.012765399999999</v>
      </c>
      <c r="J8" s="68">
        <f t="shared" ref="J8:J32" si="4">E8/200*2</f>
        <v>62.683687200000001</v>
      </c>
      <c r="K8" s="17"/>
      <c r="L8" s="36">
        <v>1</v>
      </c>
      <c r="M8" s="30">
        <f>($M$7*1.5%*L8)+$M$7</f>
        <v>4608.2623999999996</v>
      </c>
      <c r="N8" s="43">
        <f t="shared" ref="N8:N32" si="5">M8*20/100</f>
        <v>921.65247999999997</v>
      </c>
      <c r="O8" s="43">
        <v>759.65</v>
      </c>
      <c r="P8" s="43">
        <f t="shared" ref="P8:P32" si="6">SUM(M8:O8)</f>
        <v>6289.564879999999</v>
      </c>
      <c r="Q8" s="43">
        <v>260</v>
      </c>
      <c r="R8" s="52">
        <v>227</v>
      </c>
      <c r="S8" s="49">
        <f t="shared" ref="S8:S32" si="7">SUM(P8:R8)</f>
        <v>6776.564879999999</v>
      </c>
      <c r="T8" s="31">
        <f t="shared" ref="T8:T32" si="8">P8/200*1.5</f>
        <v>47.171736599999988</v>
      </c>
      <c r="U8" s="68">
        <f t="shared" ref="U8:U32" si="9">P8/200*2</f>
        <v>62.895648799999989</v>
      </c>
      <c r="V8" s="24"/>
      <c r="W8" s="24"/>
      <c r="X8" s="24"/>
      <c r="Y8" s="25"/>
      <c r="Z8" s="25"/>
      <c r="AA8" s="26"/>
      <c r="AB8" s="24"/>
      <c r="AC8" s="24"/>
      <c r="AD8" s="27"/>
    </row>
    <row r="9" spans="1:30" s="18" customFormat="1" ht="17.100000000000001" customHeight="1">
      <c r="A9" s="36">
        <v>2</v>
      </c>
      <c r="B9" s="30">
        <f t="shared" ref="B9:B32" si="10">($B$7*1.5%*A9)+$B$7</f>
        <v>4660.7911999999997</v>
      </c>
      <c r="C9" s="43">
        <f t="shared" si="0"/>
        <v>932.15823999999998</v>
      </c>
      <c r="D9" s="43">
        <v>756.87</v>
      </c>
      <c r="E9" s="43">
        <f t="shared" si="1"/>
        <v>6349.8194399999993</v>
      </c>
      <c r="F9" s="43">
        <v>260</v>
      </c>
      <c r="G9" s="52">
        <v>227</v>
      </c>
      <c r="H9" s="49">
        <f t="shared" si="2"/>
        <v>6836.8194399999993</v>
      </c>
      <c r="I9" s="31">
        <f t="shared" si="3"/>
        <v>47.623645799999998</v>
      </c>
      <c r="J9" s="68">
        <f t="shared" si="4"/>
        <v>63.498194399999996</v>
      </c>
      <c r="K9" s="17"/>
      <c r="L9" s="36">
        <v>2</v>
      </c>
      <c r="M9" s="30">
        <f t="shared" ref="M9:M32" si="11">($M$7*1.5%*L9)+$M$7</f>
        <v>4676.3647999999994</v>
      </c>
      <c r="N9" s="43">
        <f t="shared" si="5"/>
        <v>935.2729599999999</v>
      </c>
      <c r="O9" s="43">
        <v>759.65</v>
      </c>
      <c r="P9" s="43">
        <f t="shared" si="6"/>
        <v>6371.2877599999993</v>
      </c>
      <c r="Q9" s="43">
        <v>260</v>
      </c>
      <c r="R9" s="52">
        <v>227</v>
      </c>
      <c r="S9" s="49">
        <f t="shared" si="7"/>
        <v>6858.2877599999993</v>
      </c>
      <c r="T9" s="31">
        <f t="shared" si="8"/>
        <v>47.784658199999996</v>
      </c>
      <c r="U9" s="68">
        <f t="shared" si="9"/>
        <v>63.712877599999992</v>
      </c>
      <c r="V9" s="24"/>
      <c r="W9" s="24"/>
      <c r="X9" s="24"/>
      <c r="Y9" s="25"/>
      <c r="Z9" s="25"/>
      <c r="AA9" s="26"/>
      <c r="AB9" s="24"/>
      <c r="AC9" s="24"/>
      <c r="AD9" s="27"/>
    </row>
    <row r="10" spans="1:30" s="18" customFormat="1" ht="17.100000000000001" customHeight="1">
      <c r="A10" s="36">
        <v>3</v>
      </c>
      <c r="B10" s="30">
        <f t="shared" si="10"/>
        <v>4728.6668</v>
      </c>
      <c r="C10" s="43">
        <f t="shared" si="0"/>
        <v>945.73335999999995</v>
      </c>
      <c r="D10" s="43">
        <v>756.87</v>
      </c>
      <c r="E10" s="43">
        <f t="shared" si="1"/>
        <v>6431.27016</v>
      </c>
      <c r="F10" s="43">
        <v>260</v>
      </c>
      <c r="G10" s="52">
        <v>227</v>
      </c>
      <c r="H10" s="49">
        <f t="shared" si="2"/>
        <v>6918.27016</v>
      </c>
      <c r="I10" s="31">
        <f t="shared" si="3"/>
        <v>48.234526199999998</v>
      </c>
      <c r="J10" s="68">
        <f t="shared" si="4"/>
        <v>64.312701599999997</v>
      </c>
      <c r="K10" s="17"/>
      <c r="L10" s="36">
        <v>3</v>
      </c>
      <c r="M10" s="30">
        <f t="shared" si="11"/>
        <v>4744.4672</v>
      </c>
      <c r="N10" s="43">
        <f t="shared" si="5"/>
        <v>948.89343999999994</v>
      </c>
      <c r="O10" s="43">
        <v>759.65</v>
      </c>
      <c r="P10" s="43">
        <f t="shared" si="6"/>
        <v>6453.0106399999995</v>
      </c>
      <c r="Q10" s="43">
        <v>260</v>
      </c>
      <c r="R10" s="52">
        <v>227</v>
      </c>
      <c r="S10" s="49">
        <f t="shared" si="7"/>
        <v>6940.0106399999995</v>
      </c>
      <c r="T10" s="31">
        <f t="shared" si="8"/>
        <v>48.397579799999995</v>
      </c>
      <c r="U10" s="68">
        <f t="shared" si="9"/>
        <v>64.530106399999994</v>
      </c>
      <c r="V10" s="24"/>
      <c r="W10" s="24"/>
      <c r="X10" s="24"/>
      <c r="Y10" s="25"/>
      <c r="Z10" s="25"/>
      <c r="AA10" s="26"/>
      <c r="AB10" s="24"/>
      <c r="AC10" s="24"/>
      <c r="AD10" s="27"/>
    </row>
    <row r="11" spans="1:30" s="18" customFormat="1" ht="17.100000000000001" customHeight="1">
      <c r="A11" s="36">
        <v>4</v>
      </c>
      <c r="B11" s="30">
        <f t="shared" si="10"/>
        <v>4796.5424000000003</v>
      </c>
      <c r="C11" s="43">
        <f t="shared" si="0"/>
        <v>959.30848000000003</v>
      </c>
      <c r="D11" s="43">
        <v>756.87</v>
      </c>
      <c r="E11" s="43">
        <f t="shared" si="1"/>
        <v>6512.7208799999999</v>
      </c>
      <c r="F11" s="43">
        <v>260</v>
      </c>
      <c r="G11" s="52">
        <v>227</v>
      </c>
      <c r="H11" s="49">
        <f t="shared" si="2"/>
        <v>6999.7208799999999</v>
      </c>
      <c r="I11" s="31">
        <f t="shared" si="3"/>
        <v>48.845406600000004</v>
      </c>
      <c r="J11" s="68">
        <f t="shared" si="4"/>
        <v>65.127208800000005</v>
      </c>
      <c r="K11" s="17"/>
      <c r="L11" s="36">
        <v>4</v>
      </c>
      <c r="M11" s="30">
        <f t="shared" si="11"/>
        <v>4812.5695999999998</v>
      </c>
      <c r="N11" s="43">
        <f t="shared" si="5"/>
        <v>962.51391999999987</v>
      </c>
      <c r="O11" s="43">
        <v>759.65</v>
      </c>
      <c r="P11" s="43">
        <f t="shared" si="6"/>
        <v>6534.7335199999998</v>
      </c>
      <c r="Q11" s="43">
        <v>260</v>
      </c>
      <c r="R11" s="52">
        <v>227</v>
      </c>
      <c r="S11" s="49">
        <f t="shared" si="7"/>
        <v>7021.7335199999998</v>
      </c>
      <c r="T11" s="31">
        <f t="shared" si="8"/>
        <v>49.010501400000003</v>
      </c>
      <c r="U11" s="68">
        <f t="shared" si="9"/>
        <v>65.347335200000003</v>
      </c>
      <c r="V11" s="24"/>
      <c r="W11" s="24"/>
      <c r="X11" s="24"/>
      <c r="Y11" s="25"/>
      <c r="Z11" s="25"/>
      <c r="AA11" s="26"/>
      <c r="AB11" s="24"/>
      <c r="AC11" s="24"/>
      <c r="AD11" s="27"/>
    </row>
    <row r="12" spans="1:30" s="18" customFormat="1" ht="17.100000000000001" customHeight="1">
      <c r="A12" s="36">
        <v>5</v>
      </c>
      <c r="B12" s="30">
        <f t="shared" si="10"/>
        <v>4864.4179999999997</v>
      </c>
      <c r="C12" s="43">
        <f t="shared" si="0"/>
        <v>972.88359999999989</v>
      </c>
      <c r="D12" s="43">
        <v>756.87</v>
      </c>
      <c r="E12" s="43">
        <f t="shared" si="1"/>
        <v>6594.1715999999997</v>
      </c>
      <c r="F12" s="43">
        <v>260</v>
      </c>
      <c r="G12" s="52">
        <v>227</v>
      </c>
      <c r="H12" s="49">
        <f t="shared" si="2"/>
        <v>7081.1715999999997</v>
      </c>
      <c r="I12" s="31">
        <f t="shared" si="3"/>
        <v>49.456287000000003</v>
      </c>
      <c r="J12" s="68">
        <f t="shared" si="4"/>
        <v>65.941716</v>
      </c>
      <c r="K12" s="17"/>
      <c r="L12" s="36">
        <v>5</v>
      </c>
      <c r="M12" s="30">
        <f t="shared" si="11"/>
        <v>4880.6719999999996</v>
      </c>
      <c r="N12" s="43">
        <f t="shared" si="5"/>
        <v>976.13439999999991</v>
      </c>
      <c r="O12" s="43">
        <v>759.65</v>
      </c>
      <c r="P12" s="43">
        <f t="shared" si="6"/>
        <v>6616.4563999999991</v>
      </c>
      <c r="Q12" s="43">
        <v>260</v>
      </c>
      <c r="R12" s="52">
        <v>227</v>
      </c>
      <c r="S12" s="49">
        <f t="shared" si="7"/>
        <v>7103.4563999999991</v>
      </c>
      <c r="T12" s="31">
        <f t="shared" si="8"/>
        <v>49.623422999999988</v>
      </c>
      <c r="U12" s="68">
        <f t="shared" si="9"/>
        <v>66.164563999999984</v>
      </c>
      <c r="V12" s="24"/>
      <c r="W12" s="24"/>
      <c r="X12" s="24"/>
      <c r="Y12" s="25"/>
      <c r="Z12" s="25"/>
      <c r="AA12" s="26"/>
      <c r="AB12" s="24"/>
      <c r="AC12" s="24"/>
      <c r="AD12" s="27"/>
    </row>
    <row r="13" spans="1:30" s="18" customFormat="1" ht="17.100000000000001" customHeight="1">
      <c r="A13" s="36">
        <v>6</v>
      </c>
      <c r="B13" s="30">
        <f t="shared" si="10"/>
        <v>4932.2936</v>
      </c>
      <c r="C13" s="43">
        <f t="shared" si="0"/>
        <v>986.45872000000008</v>
      </c>
      <c r="D13" s="43">
        <v>756.87</v>
      </c>
      <c r="E13" s="43">
        <f t="shared" si="1"/>
        <v>6675.6223199999995</v>
      </c>
      <c r="F13" s="43">
        <v>260</v>
      </c>
      <c r="G13" s="52">
        <v>227</v>
      </c>
      <c r="H13" s="49">
        <f t="shared" si="2"/>
        <v>7162.6223199999995</v>
      </c>
      <c r="I13" s="31">
        <f t="shared" si="3"/>
        <v>50.067167399999995</v>
      </c>
      <c r="J13" s="68">
        <f t="shared" si="4"/>
        <v>66.756223199999994</v>
      </c>
      <c r="K13" s="17"/>
      <c r="L13" s="36">
        <v>6</v>
      </c>
      <c r="M13" s="30">
        <f t="shared" si="11"/>
        <v>4948.7744000000002</v>
      </c>
      <c r="N13" s="43">
        <f t="shared" si="5"/>
        <v>989.75488000000007</v>
      </c>
      <c r="O13" s="43">
        <v>759.65</v>
      </c>
      <c r="P13" s="43">
        <f t="shared" si="6"/>
        <v>6698.1792800000003</v>
      </c>
      <c r="Q13" s="43">
        <v>260</v>
      </c>
      <c r="R13" s="52">
        <v>227</v>
      </c>
      <c r="S13" s="49">
        <f t="shared" si="7"/>
        <v>7185.1792800000003</v>
      </c>
      <c r="T13" s="31">
        <f t="shared" si="8"/>
        <v>50.23634460000001</v>
      </c>
      <c r="U13" s="68">
        <f t="shared" si="9"/>
        <v>66.981792800000008</v>
      </c>
      <c r="V13" s="24"/>
      <c r="W13" s="24"/>
      <c r="X13" s="24"/>
      <c r="Y13" s="25"/>
      <c r="Z13" s="25"/>
      <c r="AA13" s="26"/>
      <c r="AB13" s="24"/>
      <c r="AC13" s="24"/>
      <c r="AD13" s="27"/>
    </row>
    <row r="14" spans="1:30" s="18" customFormat="1" ht="17.100000000000001" customHeight="1">
      <c r="A14" s="36">
        <v>7</v>
      </c>
      <c r="B14" s="30">
        <f t="shared" si="10"/>
        <v>5000.1692000000003</v>
      </c>
      <c r="C14" s="43">
        <f t="shared" si="0"/>
        <v>1000.0338400000001</v>
      </c>
      <c r="D14" s="43">
        <v>756.87</v>
      </c>
      <c r="E14" s="43">
        <f t="shared" si="1"/>
        <v>6757.0730400000002</v>
      </c>
      <c r="F14" s="43">
        <v>260</v>
      </c>
      <c r="G14" s="52">
        <v>227</v>
      </c>
      <c r="H14" s="49">
        <f t="shared" si="2"/>
        <v>7244.0730400000002</v>
      </c>
      <c r="I14" s="31">
        <f t="shared" si="3"/>
        <v>50.678047800000002</v>
      </c>
      <c r="J14" s="68">
        <f t="shared" si="4"/>
        <v>67.570730400000002</v>
      </c>
      <c r="K14" s="17"/>
      <c r="L14" s="36">
        <v>7</v>
      </c>
      <c r="M14" s="30">
        <f t="shared" si="11"/>
        <v>5016.8768</v>
      </c>
      <c r="N14" s="43">
        <f t="shared" si="5"/>
        <v>1003.3753599999999</v>
      </c>
      <c r="O14" s="43">
        <v>759.65</v>
      </c>
      <c r="P14" s="43">
        <f t="shared" si="6"/>
        <v>6779.9021599999996</v>
      </c>
      <c r="Q14" s="43">
        <v>260</v>
      </c>
      <c r="R14" s="52">
        <v>227</v>
      </c>
      <c r="S14" s="49">
        <f t="shared" si="7"/>
        <v>7266.9021599999996</v>
      </c>
      <c r="T14" s="31">
        <f t="shared" si="8"/>
        <v>50.849266200000002</v>
      </c>
      <c r="U14" s="68">
        <f t="shared" si="9"/>
        <v>67.799021600000003</v>
      </c>
      <c r="V14" s="24"/>
      <c r="W14" s="24"/>
      <c r="X14" s="24"/>
      <c r="Y14" s="25"/>
      <c r="Z14" s="25"/>
      <c r="AA14" s="26"/>
      <c r="AB14" s="24"/>
      <c r="AC14" s="24"/>
      <c r="AD14" s="27"/>
    </row>
    <row r="15" spans="1:30" s="18" customFormat="1" ht="17.100000000000001" customHeight="1">
      <c r="A15" s="36">
        <v>8</v>
      </c>
      <c r="B15" s="30">
        <f t="shared" si="10"/>
        <v>5068.0447999999997</v>
      </c>
      <c r="C15" s="43">
        <f t="shared" si="0"/>
        <v>1013.6089599999999</v>
      </c>
      <c r="D15" s="43">
        <v>756.87</v>
      </c>
      <c r="E15" s="43">
        <f t="shared" si="1"/>
        <v>6838.5237599999991</v>
      </c>
      <c r="F15" s="43">
        <v>260</v>
      </c>
      <c r="G15" s="52">
        <v>227</v>
      </c>
      <c r="H15" s="49">
        <f t="shared" si="2"/>
        <v>7325.5237599999991</v>
      </c>
      <c r="I15" s="31">
        <f t="shared" si="3"/>
        <v>51.288928200000001</v>
      </c>
      <c r="J15" s="68">
        <f t="shared" si="4"/>
        <v>68.385237599999996</v>
      </c>
      <c r="K15" s="17"/>
      <c r="L15" s="36">
        <v>8</v>
      </c>
      <c r="M15" s="30">
        <f t="shared" si="11"/>
        <v>5084.9791999999998</v>
      </c>
      <c r="N15" s="43">
        <f t="shared" si="5"/>
        <v>1016.99584</v>
      </c>
      <c r="O15" s="43">
        <v>759.65</v>
      </c>
      <c r="P15" s="43">
        <f t="shared" si="6"/>
        <v>6861.625039999999</v>
      </c>
      <c r="Q15" s="43">
        <v>260</v>
      </c>
      <c r="R15" s="52">
        <v>227</v>
      </c>
      <c r="S15" s="49">
        <f t="shared" si="7"/>
        <v>7348.625039999999</v>
      </c>
      <c r="T15" s="31">
        <f t="shared" si="8"/>
        <v>51.462187799999988</v>
      </c>
      <c r="U15" s="68">
        <f t="shared" si="9"/>
        <v>68.616250399999984</v>
      </c>
      <c r="V15" s="24"/>
      <c r="W15" s="24"/>
      <c r="X15" s="24"/>
      <c r="Y15" s="25"/>
      <c r="Z15" s="25"/>
      <c r="AA15" s="26"/>
      <c r="AB15" s="24"/>
      <c r="AC15" s="24"/>
      <c r="AD15" s="27"/>
    </row>
    <row r="16" spans="1:30" s="18" customFormat="1" ht="17.100000000000001" customHeight="1">
      <c r="A16" s="36">
        <v>9</v>
      </c>
      <c r="B16" s="30">
        <f t="shared" si="10"/>
        <v>5135.9204</v>
      </c>
      <c r="C16" s="43">
        <f t="shared" si="0"/>
        <v>1027.18408</v>
      </c>
      <c r="D16" s="43">
        <v>756.87</v>
      </c>
      <c r="E16" s="43">
        <f t="shared" si="1"/>
        <v>6919.9744799999999</v>
      </c>
      <c r="F16" s="43">
        <v>260</v>
      </c>
      <c r="G16" s="52">
        <v>227</v>
      </c>
      <c r="H16" s="49">
        <f t="shared" si="2"/>
        <v>7406.9744799999999</v>
      </c>
      <c r="I16" s="31">
        <f t="shared" si="3"/>
        <v>51.8998086</v>
      </c>
      <c r="J16" s="68">
        <f t="shared" si="4"/>
        <v>69.199744800000005</v>
      </c>
      <c r="K16" s="17"/>
      <c r="L16" s="36">
        <v>9</v>
      </c>
      <c r="M16" s="30">
        <f t="shared" si="11"/>
        <v>5153.0815999999995</v>
      </c>
      <c r="N16" s="43">
        <f t="shared" si="5"/>
        <v>1030.6163199999999</v>
      </c>
      <c r="O16" s="43">
        <v>759.65</v>
      </c>
      <c r="P16" s="43">
        <f t="shared" si="6"/>
        <v>6943.3479199999992</v>
      </c>
      <c r="Q16" s="43">
        <v>260</v>
      </c>
      <c r="R16" s="52">
        <v>227</v>
      </c>
      <c r="S16" s="49">
        <f t="shared" si="7"/>
        <v>7430.3479199999992</v>
      </c>
      <c r="T16" s="31">
        <f t="shared" si="8"/>
        <v>52.075109399999995</v>
      </c>
      <c r="U16" s="68">
        <f t="shared" si="9"/>
        <v>69.433479199999994</v>
      </c>
      <c r="V16" s="24"/>
      <c r="W16" s="24"/>
      <c r="X16" s="24"/>
      <c r="Y16" s="25"/>
      <c r="Z16" s="25"/>
      <c r="AA16" s="26"/>
      <c r="AB16" s="24"/>
      <c r="AC16" s="24"/>
      <c r="AD16" s="27"/>
    </row>
    <row r="17" spans="1:30" s="18" customFormat="1" ht="17.100000000000001" customHeight="1">
      <c r="A17" s="36">
        <v>10</v>
      </c>
      <c r="B17" s="30">
        <f t="shared" si="10"/>
        <v>5203.7960000000003</v>
      </c>
      <c r="C17" s="43">
        <f t="shared" si="0"/>
        <v>1040.7592000000002</v>
      </c>
      <c r="D17" s="43">
        <v>756.87</v>
      </c>
      <c r="E17" s="43">
        <f t="shared" si="1"/>
        <v>7001.4252000000006</v>
      </c>
      <c r="F17" s="43">
        <v>260</v>
      </c>
      <c r="G17" s="52">
        <v>227</v>
      </c>
      <c r="H17" s="49">
        <f t="shared" si="2"/>
        <v>7488.4252000000006</v>
      </c>
      <c r="I17" s="31">
        <f t="shared" si="3"/>
        <v>52.510688999999999</v>
      </c>
      <c r="J17" s="68">
        <f t="shared" si="4"/>
        <v>70.014251999999999</v>
      </c>
      <c r="K17" s="17"/>
      <c r="L17" s="36">
        <v>10</v>
      </c>
      <c r="M17" s="30">
        <f t="shared" si="11"/>
        <v>5221.1839999999993</v>
      </c>
      <c r="N17" s="43">
        <f t="shared" si="5"/>
        <v>1044.2367999999999</v>
      </c>
      <c r="O17" s="43">
        <v>759.65</v>
      </c>
      <c r="P17" s="43">
        <f t="shared" si="6"/>
        <v>7025.0707999999986</v>
      </c>
      <c r="Q17" s="43">
        <v>260</v>
      </c>
      <c r="R17" s="52">
        <v>227</v>
      </c>
      <c r="S17" s="49">
        <f t="shared" si="7"/>
        <v>7512.0707999999986</v>
      </c>
      <c r="T17" s="31">
        <f t="shared" si="8"/>
        <v>52.688030999999995</v>
      </c>
      <c r="U17" s="68">
        <f t="shared" si="9"/>
        <v>70.250707999999989</v>
      </c>
      <c r="V17" s="24"/>
      <c r="W17" s="24"/>
      <c r="X17" s="24"/>
      <c r="Y17" s="25"/>
      <c r="Z17" s="25"/>
      <c r="AA17" s="26"/>
      <c r="AB17" s="24"/>
      <c r="AC17" s="24"/>
      <c r="AD17" s="27"/>
    </row>
    <row r="18" spans="1:30" s="18" customFormat="1" ht="17.100000000000001" customHeight="1">
      <c r="A18" s="36">
        <v>11</v>
      </c>
      <c r="B18" s="30">
        <f t="shared" si="10"/>
        <v>5271.6715999999997</v>
      </c>
      <c r="C18" s="43">
        <f t="shared" si="0"/>
        <v>1054.3343199999999</v>
      </c>
      <c r="D18" s="43">
        <v>756.87</v>
      </c>
      <c r="E18" s="43">
        <f t="shared" si="1"/>
        <v>7082.8759199999995</v>
      </c>
      <c r="F18" s="43">
        <v>260</v>
      </c>
      <c r="G18" s="52">
        <v>227</v>
      </c>
      <c r="H18" s="49">
        <f t="shared" si="2"/>
        <v>7569.8759199999995</v>
      </c>
      <c r="I18" s="31">
        <f t="shared" si="3"/>
        <v>53.121569399999998</v>
      </c>
      <c r="J18" s="68">
        <f t="shared" si="4"/>
        <v>70.828759199999993</v>
      </c>
      <c r="K18" s="17"/>
      <c r="L18" s="36">
        <v>11</v>
      </c>
      <c r="M18" s="30">
        <f t="shared" si="11"/>
        <v>5289.2864</v>
      </c>
      <c r="N18" s="43">
        <f t="shared" si="5"/>
        <v>1057.8572799999999</v>
      </c>
      <c r="O18" s="43">
        <v>759.65</v>
      </c>
      <c r="P18" s="43">
        <f t="shared" si="6"/>
        <v>7106.7936799999998</v>
      </c>
      <c r="Q18" s="43">
        <v>260</v>
      </c>
      <c r="R18" s="52">
        <v>227</v>
      </c>
      <c r="S18" s="49">
        <f t="shared" si="7"/>
        <v>7593.7936799999998</v>
      </c>
      <c r="T18" s="31">
        <f t="shared" si="8"/>
        <v>53.300952600000002</v>
      </c>
      <c r="U18" s="68">
        <f t="shared" si="9"/>
        <v>71.067936799999998</v>
      </c>
      <c r="V18" s="24"/>
      <c r="W18" s="24"/>
      <c r="X18" s="24"/>
      <c r="Y18" s="25"/>
      <c r="Z18" s="25"/>
      <c r="AA18" s="26"/>
      <c r="AB18" s="24"/>
      <c r="AC18" s="24"/>
      <c r="AD18" s="27"/>
    </row>
    <row r="19" spans="1:30" s="18" customFormat="1" ht="17.100000000000001" customHeight="1">
      <c r="A19" s="36">
        <v>12</v>
      </c>
      <c r="B19" s="30">
        <f t="shared" si="10"/>
        <v>5339.5472</v>
      </c>
      <c r="C19" s="43">
        <f t="shared" si="0"/>
        <v>1067.9094400000001</v>
      </c>
      <c r="D19" s="43">
        <v>756.87</v>
      </c>
      <c r="E19" s="43">
        <f t="shared" si="1"/>
        <v>7164.3266400000002</v>
      </c>
      <c r="F19" s="43">
        <v>260</v>
      </c>
      <c r="G19" s="52">
        <v>227</v>
      </c>
      <c r="H19" s="49">
        <f t="shared" si="2"/>
        <v>7651.3266400000002</v>
      </c>
      <c r="I19" s="31">
        <f t="shared" si="3"/>
        <v>53.732449799999998</v>
      </c>
      <c r="J19" s="68">
        <f t="shared" si="4"/>
        <v>71.643266400000002</v>
      </c>
      <c r="K19" s="17"/>
      <c r="L19" s="36">
        <v>12</v>
      </c>
      <c r="M19" s="30">
        <f t="shared" si="11"/>
        <v>5357.3887999999997</v>
      </c>
      <c r="N19" s="43">
        <f t="shared" si="5"/>
        <v>1071.47776</v>
      </c>
      <c r="O19" s="43">
        <v>759.65</v>
      </c>
      <c r="P19" s="43">
        <f t="shared" si="6"/>
        <v>7188.5165599999991</v>
      </c>
      <c r="Q19" s="43">
        <v>260</v>
      </c>
      <c r="R19" s="52">
        <v>227</v>
      </c>
      <c r="S19" s="49">
        <f t="shared" si="7"/>
        <v>7675.5165599999991</v>
      </c>
      <c r="T19" s="31">
        <f t="shared" si="8"/>
        <v>53.913874199999995</v>
      </c>
      <c r="U19" s="68">
        <f t="shared" si="9"/>
        <v>71.885165599999993</v>
      </c>
      <c r="V19" s="24"/>
      <c r="W19" s="24"/>
      <c r="X19" s="24"/>
      <c r="Y19" s="25"/>
      <c r="Z19" s="25"/>
      <c r="AA19" s="26"/>
      <c r="AB19" s="24"/>
      <c r="AC19" s="24"/>
      <c r="AD19" s="27"/>
    </row>
    <row r="20" spans="1:30" s="18" customFormat="1" ht="17.100000000000001" customHeight="1">
      <c r="A20" s="36">
        <v>13</v>
      </c>
      <c r="B20" s="30">
        <f t="shared" si="10"/>
        <v>5407.4228000000003</v>
      </c>
      <c r="C20" s="43">
        <f t="shared" si="0"/>
        <v>1081.4845600000001</v>
      </c>
      <c r="D20" s="43">
        <v>756.87</v>
      </c>
      <c r="E20" s="43">
        <f t="shared" si="1"/>
        <v>7245.77736</v>
      </c>
      <c r="F20" s="43">
        <v>260</v>
      </c>
      <c r="G20" s="52">
        <v>227</v>
      </c>
      <c r="H20" s="49">
        <f t="shared" si="2"/>
        <v>7732.77736</v>
      </c>
      <c r="I20" s="31">
        <f t="shared" si="3"/>
        <v>54.343330199999997</v>
      </c>
      <c r="J20" s="68">
        <f t="shared" si="4"/>
        <v>72.457773599999996</v>
      </c>
      <c r="K20" s="17"/>
      <c r="L20" s="36">
        <v>13</v>
      </c>
      <c r="M20" s="30">
        <f t="shared" si="11"/>
        <v>5425.4911999999995</v>
      </c>
      <c r="N20" s="43">
        <f t="shared" si="5"/>
        <v>1085.09824</v>
      </c>
      <c r="O20" s="43">
        <v>759.65</v>
      </c>
      <c r="P20" s="43">
        <f t="shared" si="6"/>
        <v>7270.2394399999994</v>
      </c>
      <c r="Q20" s="43">
        <v>260</v>
      </c>
      <c r="R20" s="52">
        <v>227</v>
      </c>
      <c r="S20" s="49">
        <f t="shared" si="7"/>
        <v>7757.2394399999994</v>
      </c>
      <c r="T20" s="31">
        <f t="shared" si="8"/>
        <v>54.526795799999988</v>
      </c>
      <c r="U20" s="68">
        <f t="shared" si="9"/>
        <v>72.702394399999989</v>
      </c>
      <c r="V20" s="24"/>
      <c r="W20" s="24"/>
      <c r="X20" s="24"/>
      <c r="Y20" s="25"/>
      <c r="Z20" s="25"/>
      <c r="AA20" s="26"/>
      <c r="AB20" s="24"/>
      <c r="AC20" s="24"/>
      <c r="AD20" s="27"/>
    </row>
    <row r="21" spans="1:30" s="18" customFormat="1" ht="17.100000000000001" customHeight="1">
      <c r="A21" s="36">
        <v>14</v>
      </c>
      <c r="B21" s="30">
        <f t="shared" si="10"/>
        <v>5475.2983999999997</v>
      </c>
      <c r="C21" s="43">
        <f t="shared" si="0"/>
        <v>1095.0596799999998</v>
      </c>
      <c r="D21" s="43">
        <v>756.87</v>
      </c>
      <c r="E21" s="43">
        <f t="shared" si="1"/>
        <v>7327.2280799999999</v>
      </c>
      <c r="F21" s="43">
        <v>260</v>
      </c>
      <c r="G21" s="52">
        <v>227</v>
      </c>
      <c r="H21" s="49">
        <f t="shared" si="2"/>
        <v>7814.2280799999999</v>
      </c>
      <c r="I21" s="31">
        <f t="shared" si="3"/>
        <v>54.954210600000003</v>
      </c>
      <c r="J21" s="68">
        <f t="shared" si="4"/>
        <v>73.272280800000004</v>
      </c>
      <c r="K21" s="17"/>
      <c r="L21" s="36">
        <v>14</v>
      </c>
      <c r="M21" s="30">
        <f t="shared" si="11"/>
        <v>5493.5936000000002</v>
      </c>
      <c r="N21" s="43">
        <f t="shared" si="5"/>
        <v>1098.7187200000001</v>
      </c>
      <c r="O21" s="43">
        <v>759.65</v>
      </c>
      <c r="P21" s="43">
        <f t="shared" si="6"/>
        <v>7351.9623199999996</v>
      </c>
      <c r="Q21" s="43">
        <v>260</v>
      </c>
      <c r="R21" s="52">
        <v>227</v>
      </c>
      <c r="S21" s="49">
        <f t="shared" si="7"/>
        <v>7838.9623199999996</v>
      </c>
      <c r="T21" s="31">
        <f t="shared" si="8"/>
        <v>55.139717399999995</v>
      </c>
      <c r="U21" s="68">
        <f t="shared" si="9"/>
        <v>73.519623199999998</v>
      </c>
      <c r="V21" s="24"/>
      <c r="W21" s="24"/>
      <c r="X21" s="24"/>
      <c r="Y21" s="25"/>
      <c r="Z21" s="25"/>
      <c r="AA21" s="26"/>
      <c r="AB21" s="24"/>
      <c r="AC21" s="24"/>
      <c r="AD21" s="27"/>
    </row>
    <row r="22" spans="1:30" s="18" customFormat="1" ht="17.100000000000001" customHeight="1">
      <c r="A22" s="36">
        <v>15</v>
      </c>
      <c r="B22" s="30">
        <f t="shared" si="10"/>
        <v>5543.174</v>
      </c>
      <c r="C22" s="43">
        <f t="shared" si="0"/>
        <v>1108.6348</v>
      </c>
      <c r="D22" s="43">
        <v>756.87</v>
      </c>
      <c r="E22" s="43">
        <f t="shared" si="1"/>
        <v>7408.6787999999997</v>
      </c>
      <c r="F22" s="43">
        <v>260</v>
      </c>
      <c r="G22" s="52">
        <v>227</v>
      </c>
      <c r="H22" s="49">
        <f t="shared" si="2"/>
        <v>7895.6787999999997</v>
      </c>
      <c r="I22" s="31">
        <f t="shared" si="3"/>
        <v>55.565090999999995</v>
      </c>
      <c r="J22" s="68">
        <f t="shared" si="4"/>
        <v>74.086787999999999</v>
      </c>
      <c r="K22" s="17"/>
      <c r="L22" s="36">
        <v>15</v>
      </c>
      <c r="M22" s="30">
        <f t="shared" si="11"/>
        <v>5561.6959999999999</v>
      </c>
      <c r="N22" s="43">
        <f t="shared" si="5"/>
        <v>1112.3391999999999</v>
      </c>
      <c r="O22" s="43">
        <v>759.65</v>
      </c>
      <c r="P22" s="43">
        <f t="shared" si="6"/>
        <v>7433.6851999999999</v>
      </c>
      <c r="Q22" s="43">
        <v>260</v>
      </c>
      <c r="R22" s="52">
        <v>227</v>
      </c>
      <c r="S22" s="49">
        <f t="shared" si="7"/>
        <v>7920.6851999999999</v>
      </c>
      <c r="T22" s="31">
        <f t="shared" si="8"/>
        <v>55.752638999999995</v>
      </c>
      <c r="U22" s="68">
        <f t="shared" si="9"/>
        <v>74.336851999999993</v>
      </c>
      <c r="V22" s="24"/>
      <c r="W22" s="24"/>
      <c r="X22" s="24"/>
      <c r="Y22" s="25"/>
      <c r="Z22" s="25"/>
      <c r="AA22" s="26"/>
      <c r="AB22" s="24"/>
      <c r="AC22" s="24"/>
      <c r="AD22" s="27"/>
    </row>
    <row r="23" spans="1:30" s="18" customFormat="1" ht="17.100000000000001" customHeight="1">
      <c r="A23" s="36">
        <v>16</v>
      </c>
      <c r="B23" s="30">
        <f t="shared" si="10"/>
        <v>5611.0496000000003</v>
      </c>
      <c r="C23" s="43">
        <f t="shared" si="0"/>
        <v>1122.20992</v>
      </c>
      <c r="D23" s="43">
        <v>756.87</v>
      </c>
      <c r="E23" s="43">
        <f t="shared" si="1"/>
        <v>7490.1295200000004</v>
      </c>
      <c r="F23" s="43">
        <v>260</v>
      </c>
      <c r="G23" s="52">
        <v>227</v>
      </c>
      <c r="H23" s="49">
        <f t="shared" si="2"/>
        <v>7977.1295200000004</v>
      </c>
      <c r="I23" s="31">
        <f t="shared" si="3"/>
        <v>56.175971400000009</v>
      </c>
      <c r="J23" s="68">
        <f t="shared" si="4"/>
        <v>74.901295200000007</v>
      </c>
      <c r="K23" s="17"/>
      <c r="L23" s="36">
        <v>16</v>
      </c>
      <c r="M23" s="30">
        <f t="shared" si="11"/>
        <v>5629.7983999999997</v>
      </c>
      <c r="N23" s="43">
        <f t="shared" si="5"/>
        <v>1125.9596799999999</v>
      </c>
      <c r="O23" s="43">
        <v>759.65</v>
      </c>
      <c r="P23" s="43">
        <f t="shared" si="6"/>
        <v>7515.4080799999992</v>
      </c>
      <c r="Q23" s="43">
        <v>260</v>
      </c>
      <c r="R23" s="52">
        <v>227</v>
      </c>
      <c r="S23" s="49">
        <f t="shared" si="7"/>
        <v>8002.4080799999992</v>
      </c>
      <c r="T23" s="31">
        <f t="shared" si="8"/>
        <v>56.365560599999995</v>
      </c>
      <c r="U23" s="68">
        <f t="shared" si="9"/>
        <v>75.154080799999988</v>
      </c>
      <c r="V23" s="24"/>
      <c r="W23" s="24"/>
      <c r="X23" s="24"/>
      <c r="Y23" s="25"/>
      <c r="Z23" s="25"/>
      <c r="AA23" s="26"/>
      <c r="AB23" s="24"/>
      <c r="AC23" s="24"/>
      <c r="AD23" s="27"/>
    </row>
    <row r="24" spans="1:30" s="18" customFormat="1" ht="17.100000000000001" customHeight="1">
      <c r="A24" s="36">
        <v>17</v>
      </c>
      <c r="B24" s="30">
        <f t="shared" si="10"/>
        <v>5678.9251999999997</v>
      </c>
      <c r="C24" s="43">
        <f t="shared" si="0"/>
        <v>1135.7850399999998</v>
      </c>
      <c r="D24" s="43">
        <v>756.87</v>
      </c>
      <c r="E24" s="43">
        <f t="shared" si="1"/>
        <v>7571.5802399999993</v>
      </c>
      <c r="F24" s="43">
        <v>260</v>
      </c>
      <c r="G24" s="52">
        <v>227</v>
      </c>
      <c r="H24" s="49">
        <f t="shared" si="2"/>
        <v>8058.5802399999993</v>
      </c>
      <c r="I24" s="31">
        <f t="shared" si="3"/>
        <v>56.786851799999994</v>
      </c>
      <c r="J24" s="68">
        <f t="shared" si="4"/>
        <v>75.715802399999987</v>
      </c>
      <c r="K24" s="17"/>
      <c r="L24" s="36">
        <v>17</v>
      </c>
      <c r="M24" s="30">
        <f t="shared" si="11"/>
        <v>5697.9007999999994</v>
      </c>
      <c r="N24" s="43">
        <f t="shared" si="5"/>
        <v>1139.58016</v>
      </c>
      <c r="O24" s="43">
        <v>759.65</v>
      </c>
      <c r="P24" s="43">
        <f t="shared" si="6"/>
        <v>7597.1309599999986</v>
      </c>
      <c r="Q24" s="43">
        <v>260</v>
      </c>
      <c r="R24" s="52">
        <v>227</v>
      </c>
      <c r="S24" s="49">
        <f t="shared" si="7"/>
        <v>8084.1309599999986</v>
      </c>
      <c r="T24" s="31">
        <f t="shared" si="8"/>
        <v>56.978482199999988</v>
      </c>
      <c r="U24" s="68">
        <f t="shared" si="9"/>
        <v>75.971309599999984</v>
      </c>
      <c r="V24" s="24"/>
      <c r="W24" s="24"/>
      <c r="X24" s="24"/>
      <c r="Y24" s="25"/>
      <c r="Z24" s="25"/>
      <c r="AA24" s="26"/>
      <c r="AB24" s="24"/>
      <c r="AC24" s="24"/>
      <c r="AD24" s="27"/>
    </row>
    <row r="25" spans="1:30" s="18" customFormat="1" ht="17.100000000000001" customHeight="1">
      <c r="A25" s="36">
        <v>18</v>
      </c>
      <c r="B25" s="30">
        <f t="shared" si="10"/>
        <v>5746.8008</v>
      </c>
      <c r="C25" s="43">
        <f t="shared" si="0"/>
        <v>1149.36016</v>
      </c>
      <c r="D25" s="43">
        <v>756.87</v>
      </c>
      <c r="E25" s="43">
        <f t="shared" si="1"/>
        <v>7653.0309600000001</v>
      </c>
      <c r="F25" s="43">
        <v>260</v>
      </c>
      <c r="G25" s="52">
        <v>227</v>
      </c>
      <c r="H25" s="49">
        <f t="shared" si="2"/>
        <v>8140.0309600000001</v>
      </c>
      <c r="I25" s="31">
        <f t="shared" si="3"/>
        <v>57.397732199999993</v>
      </c>
      <c r="J25" s="68">
        <f t="shared" si="4"/>
        <v>76.530309599999995</v>
      </c>
      <c r="K25" s="17"/>
      <c r="L25" s="36">
        <v>18</v>
      </c>
      <c r="M25" s="30">
        <f t="shared" si="11"/>
        <v>5766.0031999999992</v>
      </c>
      <c r="N25" s="43">
        <f t="shared" si="5"/>
        <v>1153.2006399999998</v>
      </c>
      <c r="O25" s="43">
        <v>759.65</v>
      </c>
      <c r="P25" s="43">
        <f t="shared" si="6"/>
        <v>7678.8538399999989</v>
      </c>
      <c r="Q25" s="43">
        <v>260</v>
      </c>
      <c r="R25" s="52">
        <v>227</v>
      </c>
      <c r="S25" s="49">
        <f t="shared" si="7"/>
        <v>8165.8538399999989</v>
      </c>
      <c r="T25" s="31">
        <f t="shared" si="8"/>
        <v>57.591403799999995</v>
      </c>
      <c r="U25" s="68">
        <f t="shared" si="9"/>
        <v>76.788538399999993</v>
      </c>
      <c r="V25" s="24"/>
      <c r="W25" s="24"/>
      <c r="X25" s="24"/>
      <c r="Y25" s="25"/>
      <c r="Z25" s="25"/>
      <c r="AA25" s="26"/>
      <c r="AB25" s="24"/>
      <c r="AC25" s="24"/>
      <c r="AD25" s="27"/>
    </row>
    <row r="26" spans="1:30" s="18" customFormat="1" ht="17.100000000000001" customHeight="1">
      <c r="A26" s="36">
        <v>19</v>
      </c>
      <c r="B26" s="30">
        <f t="shared" si="10"/>
        <v>5814.6764000000003</v>
      </c>
      <c r="C26" s="43">
        <f t="shared" si="0"/>
        <v>1162.9352800000001</v>
      </c>
      <c r="D26" s="43">
        <v>756.87</v>
      </c>
      <c r="E26" s="43">
        <f t="shared" si="1"/>
        <v>7734.4816799999999</v>
      </c>
      <c r="F26" s="43">
        <v>260</v>
      </c>
      <c r="G26" s="52">
        <v>227</v>
      </c>
      <c r="H26" s="49">
        <f t="shared" si="2"/>
        <v>8221.4816800000008</v>
      </c>
      <c r="I26" s="31">
        <f t="shared" si="3"/>
        <v>58.008612600000006</v>
      </c>
      <c r="J26" s="68">
        <f t="shared" si="4"/>
        <v>77.344816800000004</v>
      </c>
      <c r="K26" s="17"/>
      <c r="L26" s="36">
        <v>19</v>
      </c>
      <c r="M26" s="30">
        <f t="shared" si="11"/>
        <v>5834.1055999999999</v>
      </c>
      <c r="N26" s="43">
        <f t="shared" si="5"/>
        <v>1166.8211199999998</v>
      </c>
      <c r="O26" s="43">
        <v>759.65</v>
      </c>
      <c r="P26" s="43">
        <f t="shared" si="6"/>
        <v>7760.5767199999991</v>
      </c>
      <c r="Q26" s="43">
        <v>260</v>
      </c>
      <c r="R26" s="52">
        <v>227</v>
      </c>
      <c r="S26" s="49">
        <f t="shared" si="7"/>
        <v>8247.5767199999991</v>
      </c>
      <c r="T26" s="31">
        <f t="shared" si="8"/>
        <v>58.204325399999988</v>
      </c>
      <c r="U26" s="68">
        <f t="shared" si="9"/>
        <v>77.605767199999988</v>
      </c>
      <c r="V26" s="24"/>
      <c r="W26" s="24"/>
      <c r="X26" s="24"/>
      <c r="Y26" s="25"/>
      <c r="Z26" s="25"/>
      <c r="AA26" s="26"/>
      <c r="AB26" s="24"/>
      <c r="AC26" s="24"/>
      <c r="AD26" s="27"/>
    </row>
    <row r="27" spans="1:30" s="18" customFormat="1" ht="17.100000000000001" customHeight="1">
      <c r="A27" s="36">
        <v>20</v>
      </c>
      <c r="B27" s="30">
        <f t="shared" si="10"/>
        <v>5882.5519999999997</v>
      </c>
      <c r="C27" s="43">
        <f t="shared" si="0"/>
        <v>1176.5103999999999</v>
      </c>
      <c r="D27" s="43">
        <v>756.87</v>
      </c>
      <c r="E27" s="43">
        <f t="shared" si="1"/>
        <v>7815.9323999999997</v>
      </c>
      <c r="F27" s="43">
        <v>260</v>
      </c>
      <c r="G27" s="52">
        <v>227</v>
      </c>
      <c r="H27" s="49">
        <f t="shared" si="2"/>
        <v>8302.9323999999997</v>
      </c>
      <c r="I27" s="31">
        <f t="shared" si="3"/>
        <v>58.619492999999999</v>
      </c>
      <c r="J27" s="68">
        <f t="shared" si="4"/>
        <v>78.159323999999998</v>
      </c>
      <c r="K27" s="17"/>
      <c r="L27" s="36">
        <v>20</v>
      </c>
      <c r="M27" s="30">
        <f t="shared" si="11"/>
        <v>5902.2079999999996</v>
      </c>
      <c r="N27" s="43">
        <f t="shared" si="5"/>
        <v>1180.4415999999999</v>
      </c>
      <c r="O27" s="43">
        <v>759.65</v>
      </c>
      <c r="P27" s="43">
        <f t="shared" si="6"/>
        <v>7842.2995999999994</v>
      </c>
      <c r="Q27" s="43">
        <v>260</v>
      </c>
      <c r="R27" s="52">
        <v>227</v>
      </c>
      <c r="S27" s="49">
        <f t="shared" si="7"/>
        <v>8329.2995999999985</v>
      </c>
      <c r="T27" s="31">
        <f t="shared" si="8"/>
        <v>58.817246999999995</v>
      </c>
      <c r="U27" s="68">
        <f t="shared" si="9"/>
        <v>78.422995999999998</v>
      </c>
      <c r="V27" s="24"/>
      <c r="W27" s="24"/>
      <c r="X27" s="24"/>
      <c r="Y27" s="25"/>
      <c r="Z27" s="25"/>
      <c r="AA27" s="26"/>
      <c r="AB27" s="24"/>
      <c r="AC27" s="24"/>
      <c r="AD27" s="27"/>
    </row>
    <row r="28" spans="1:30" s="18" customFormat="1" ht="17.100000000000001" customHeight="1">
      <c r="A28" s="36">
        <v>21</v>
      </c>
      <c r="B28" s="30">
        <f t="shared" si="10"/>
        <v>5950.4276</v>
      </c>
      <c r="C28" s="43">
        <f t="shared" si="0"/>
        <v>1190.0855199999999</v>
      </c>
      <c r="D28" s="43">
        <v>756.87</v>
      </c>
      <c r="E28" s="43">
        <f t="shared" si="1"/>
        <v>7897.3831199999995</v>
      </c>
      <c r="F28" s="43">
        <v>260</v>
      </c>
      <c r="G28" s="52">
        <v>227</v>
      </c>
      <c r="H28" s="49">
        <f t="shared" si="2"/>
        <v>8384.3831199999986</v>
      </c>
      <c r="I28" s="31">
        <f t="shared" si="3"/>
        <v>59.230373399999991</v>
      </c>
      <c r="J28" s="68">
        <f t="shared" si="4"/>
        <v>78.973831199999992</v>
      </c>
      <c r="K28" s="17"/>
      <c r="L28" s="36">
        <v>21</v>
      </c>
      <c r="M28" s="30">
        <f t="shared" si="11"/>
        <v>5970.3103999999994</v>
      </c>
      <c r="N28" s="43">
        <f t="shared" si="5"/>
        <v>1194.0620799999999</v>
      </c>
      <c r="O28" s="43">
        <v>759.65</v>
      </c>
      <c r="P28" s="43">
        <f t="shared" si="6"/>
        <v>7924.0224799999987</v>
      </c>
      <c r="Q28" s="43">
        <v>260</v>
      </c>
      <c r="R28" s="52">
        <v>227</v>
      </c>
      <c r="S28" s="49">
        <f t="shared" si="7"/>
        <v>8411.0224799999996</v>
      </c>
      <c r="T28" s="31">
        <f t="shared" si="8"/>
        <v>59.430168599999995</v>
      </c>
      <c r="U28" s="68">
        <f t="shared" si="9"/>
        <v>79.240224799999993</v>
      </c>
      <c r="V28" s="24"/>
      <c r="W28" s="24"/>
      <c r="X28" s="24"/>
      <c r="Y28" s="25"/>
      <c r="Z28" s="25"/>
      <c r="AA28" s="26"/>
      <c r="AB28" s="24"/>
      <c r="AC28" s="24"/>
      <c r="AD28" s="27"/>
    </row>
    <row r="29" spans="1:30" s="18" customFormat="1" ht="17.100000000000001" customHeight="1">
      <c r="A29" s="36">
        <v>22</v>
      </c>
      <c r="B29" s="30">
        <f t="shared" si="10"/>
        <v>6018.3032000000003</v>
      </c>
      <c r="C29" s="43">
        <f t="shared" si="0"/>
        <v>1203.6606400000001</v>
      </c>
      <c r="D29" s="43">
        <v>756.87</v>
      </c>
      <c r="E29" s="43">
        <f t="shared" si="1"/>
        <v>7978.8338400000002</v>
      </c>
      <c r="F29" s="43">
        <v>260</v>
      </c>
      <c r="G29" s="52">
        <v>227</v>
      </c>
      <c r="H29" s="49">
        <f t="shared" si="2"/>
        <v>8465.8338399999993</v>
      </c>
      <c r="I29" s="31">
        <f t="shared" si="3"/>
        <v>59.841253800000004</v>
      </c>
      <c r="J29" s="68">
        <f t="shared" si="4"/>
        <v>79.788338400000001</v>
      </c>
      <c r="K29" s="17"/>
      <c r="L29" s="36">
        <v>22</v>
      </c>
      <c r="M29" s="30">
        <f t="shared" si="11"/>
        <v>6038.4128000000001</v>
      </c>
      <c r="N29" s="43">
        <f t="shared" si="5"/>
        <v>1207.68256</v>
      </c>
      <c r="O29" s="43">
        <v>759.65</v>
      </c>
      <c r="P29" s="43">
        <f t="shared" si="6"/>
        <v>8005.7453599999999</v>
      </c>
      <c r="Q29" s="43">
        <v>260</v>
      </c>
      <c r="R29" s="52">
        <v>227</v>
      </c>
      <c r="S29" s="49">
        <f t="shared" si="7"/>
        <v>8492.7453600000008</v>
      </c>
      <c r="T29" s="31">
        <f t="shared" si="8"/>
        <v>60.043090200000002</v>
      </c>
      <c r="U29" s="68">
        <f t="shared" si="9"/>
        <v>80.057453600000002</v>
      </c>
      <c r="V29" s="24"/>
      <c r="W29" s="24"/>
      <c r="X29" s="24"/>
      <c r="Y29" s="25"/>
      <c r="Z29" s="25"/>
      <c r="AA29" s="26"/>
      <c r="AB29" s="24"/>
      <c r="AC29" s="24"/>
      <c r="AD29" s="27"/>
    </row>
    <row r="30" spans="1:30" s="18" customFormat="1" ht="17.100000000000001" customHeight="1">
      <c r="A30" s="36">
        <v>23</v>
      </c>
      <c r="B30" s="30">
        <f t="shared" si="10"/>
        <v>6086.1787999999997</v>
      </c>
      <c r="C30" s="43">
        <f t="shared" si="0"/>
        <v>1217.23576</v>
      </c>
      <c r="D30" s="43">
        <v>756.87</v>
      </c>
      <c r="E30" s="43">
        <f t="shared" si="1"/>
        <v>8060.2845599999991</v>
      </c>
      <c r="F30" s="43">
        <v>260</v>
      </c>
      <c r="G30" s="52">
        <v>227</v>
      </c>
      <c r="H30" s="49">
        <f t="shared" si="2"/>
        <v>8547.2845600000001</v>
      </c>
      <c r="I30" s="31">
        <f t="shared" si="3"/>
        <v>60.452134199999996</v>
      </c>
      <c r="J30" s="68">
        <f t="shared" si="4"/>
        <v>80.602845599999995</v>
      </c>
      <c r="K30" s="17"/>
      <c r="L30" s="36">
        <v>23</v>
      </c>
      <c r="M30" s="30">
        <f t="shared" si="11"/>
        <v>6106.5151999999998</v>
      </c>
      <c r="N30" s="43">
        <f t="shared" si="5"/>
        <v>1221.30304</v>
      </c>
      <c r="O30" s="43">
        <v>759.65</v>
      </c>
      <c r="P30" s="43">
        <f t="shared" si="6"/>
        <v>8087.4682399999992</v>
      </c>
      <c r="Q30" s="43">
        <v>260</v>
      </c>
      <c r="R30" s="52">
        <v>227</v>
      </c>
      <c r="S30" s="49">
        <f t="shared" si="7"/>
        <v>8574.4682399999983</v>
      </c>
      <c r="T30" s="31">
        <f t="shared" si="8"/>
        <v>60.656011800000002</v>
      </c>
      <c r="U30" s="68">
        <f t="shared" si="9"/>
        <v>80.874682399999998</v>
      </c>
      <c r="V30" s="24"/>
      <c r="W30" s="24"/>
      <c r="X30" s="24"/>
      <c r="Y30" s="25"/>
      <c r="Z30" s="25"/>
      <c r="AA30" s="26"/>
      <c r="AB30" s="24"/>
      <c r="AC30" s="24"/>
      <c r="AD30" s="27"/>
    </row>
    <row r="31" spans="1:30" s="18" customFormat="1" ht="17.100000000000001" customHeight="1">
      <c r="A31" s="36">
        <v>24</v>
      </c>
      <c r="B31" s="30">
        <f t="shared" si="10"/>
        <v>6154.0544</v>
      </c>
      <c r="C31" s="43">
        <f t="shared" si="0"/>
        <v>1230.81088</v>
      </c>
      <c r="D31" s="43">
        <v>756.87</v>
      </c>
      <c r="E31" s="43">
        <f t="shared" si="1"/>
        <v>8141.7352799999999</v>
      </c>
      <c r="F31" s="43">
        <v>260</v>
      </c>
      <c r="G31" s="52">
        <v>227</v>
      </c>
      <c r="H31" s="49">
        <f t="shared" si="2"/>
        <v>8628.7352800000008</v>
      </c>
      <c r="I31" s="31">
        <f t="shared" si="3"/>
        <v>61.063014600000002</v>
      </c>
      <c r="J31" s="68">
        <f t="shared" si="4"/>
        <v>81.417352800000003</v>
      </c>
      <c r="K31" s="17"/>
      <c r="L31" s="36">
        <v>24</v>
      </c>
      <c r="M31" s="30">
        <f t="shared" si="11"/>
        <v>6174.6175999999996</v>
      </c>
      <c r="N31" s="43">
        <f t="shared" si="5"/>
        <v>1234.9235199999998</v>
      </c>
      <c r="O31" s="43">
        <v>759.65</v>
      </c>
      <c r="P31" s="43">
        <f t="shared" si="6"/>
        <v>8169.1911199999995</v>
      </c>
      <c r="Q31" s="43">
        <v>260</v>
      </c>
      <c r="R31" s="52">
        <v>227</v>
      </c>
      <c r="S31" s="49">
        <f t="shared" si="7"/>
        <v>8656.1911199999995</v>
      </c>
      <c r="T31" s="31">
        <f t="shared" si="8"/>
        <v>61.268933399999995</v>
      </c>
      <c r="U31" s="68">
        <f t="shared" si="9"/>
        <v>81.691911199999993</v>
      </c>
      <c r="V31" s="24"/>
      <c r="W31" s="24"/>
      <c r="X31" s="24"/>
      <c r="Y31" s="25"/>
      <c r="Z31" s="25"/>
      <c r="AA31" s="26"/>
      <c r="AB31" s="24"/>
      <c r="AC31" s="24"/>
      <c r="AD31" s="27"/>
    </row>
    <row r="32" spans="1:30" s="18" customFormat="1" ht="17.100000000000001" customHeight="1" thickBot="1">
      <c r="A32" s="37">
        <v>25</v>
      </c>
      <c r="B32" s="33">
        <f t="shared" si="10"/>
        <v>6221.93</v>
      </c>
      <c r="C32" s="70">
        <f t="shared" si="0"/>
        <v>1244.386</v>
      </c>
      <c r="D32" s="70">
        <v>756.87</v>
      </c>
      <c r="E32" s="70">
        <f t="shared" si="1"/>
        <v>8223.1860000000015</v>
      </c>
      <c r="F32" s="70">
        <v>260</v>
      </c>
      <c r="G32" s="78">
        <v>227</v>
      </c>
      <c r="H32" s="76">
        <f t="shared" si="2"/>
        <v>8710.1860000000015</v>
      </c>
      <c r="I32" s="34">
        <f t="shared" si="3"/>
        <v>61.673895000000009</v>
      </c>
      <c r="J32" s="69">
        <f t="shared" si="4"/>
        <v>82.231860000000012</v>
      </c>
      <c r="K32" s="17"/>
      <c r="L32" s="37">
        <v>25</v>
      </c>
      <c r="M32" s="33">
        <f t="shared" si="11"/>
        <v>6242.7199999999993</v>
      </c>
      <c r="N32" s="70">
        <f t="shared" si="5"/>
        <v>1248.5439999999999</v>
      </c>
      <c r="O32" s="70">
        <v>759.65</v>
      </c>
      <c r="P32" s="70">
        <f t="shared" si="6"/>
        <v>8250.9139999999989</v>
      </c>
      <c r="Q32" s="70">
        <v>260</v>
      </c>
      <c r="R32" s="78">
        <v>227</v>
      </c>
      <c r="S32" s="76">
        <f t="shared" si="7"/>
        <v>8737.9139999999989</v>
      </c>
      <c r="T32" s="34">
        <f t="shared" si="8"/>
        <v>61.881854999999987</v>
      </c>
      <c r="U32" s="69">
        <f t="shared" si="9"/>
        <v>82.509139999999988</v>
      </c>
      <c r="V32" s="24"/>
      <c r="W32" s="24"/>
      <c r="X32" s="24"/>
      <c r="Y32" s="25"/>
      <c r="Z32" s="25"/>
      <c r="AA32" s="26"/>
      <c r="AB32" s="24"/>
      <c r="AC32" s="24"/>
      <c r="AD32" s="27"/>
    </row>
    <row r="33" spans="1:30" ht="14.25" hidden="1" customHeight="1">
      <c r="G33" s="7"/>
      <c r="H33" s="8"/>
      <c r="I33" s="8"/>
      <c r="J33" s="8"/>
      <c r="P33" s="71">
        <f t="shared" ref="P33:P34" si="12">+P32</f>
        <v>8250.9139999999989</v>
      </c>
      <c r="R33" s="7"/>
      <c r="S33" s="8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idden="1">
      <c r="G34" s="7"/>
      <c r="H34" s="8"/>
      <c r="I34" s="8"/>
      <c r="J34" s="8"/>
      <c r="P34" s="30">
        <f t="shared" si="12"/>
        <v>8250.9139999999989</v>
      </c>
      <c r="R34" s="7"/>
      <c r="S34" s="8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90"/>
      <c r="B35" s="90"/>
      <c r="C35" s="90"/>
      <c r="D35" s="90"/>
      <c r="E35" s="90"/>
      <c r="F35" s="90"/>
      <c r="G35" s="90"/>
      <c r="H35" s="90"/>
      <c r="I35" s="60"/>
      <c r="J35" s="60"/>
      <c r="L35" s="90"/>
      <c r="M35" s="90"/>
      <c r="N35" s="90"/>
      <c r="O35" s="90"/>
      <c r="P35" s="90"/>
      <c r="Q35" s="90"/>
      <c r="R35" s="90"/>
      <c r="S35" s="90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</sheetData>
  <mergeCells count="2">
    <mergeCell ref="A35:H35"/>
    <mergeCell ref="L35:S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2" workbookViewId="0">
      <selection activeCell="D7" sqref="D7"/>
    </sheetView>
  </sheetViews>
  <sheetFormatPr baseColWidth="10" defaultRowHeight="12.75"/>
  <cols>
    <col min="1" max="4" width="6.85546875" customWidth="1"/>
    <col min="5" max="6" width="6.85546875" style="2" customWidth="1"/>
    <col min="7" max="7" width="6.85546875" customWidth="1"/>
    <col min="8" max="10" width="6.85546875" style="3" customWidth="1"/>
    <col min="11" max="11" width="23.5703125" customWidth="1"/>
    <col min="12" max="15" width="6.85546875" customWidth="1"/>
    <col min="16" max="17" width="6.85546875" style="2" customWidth="1"/>
    <col min="18" max="18" width="6.85546875" customWidth="1"/>
    <col min="19" max="19" width="6.85546875" style="3" customWidth="1"/>
    <col min="20" max="20" width="6.85546875" style="2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72" t="s">
        <v>45</v>
      </c>
      <c r="L2" s="72" t="s">
        <v>45</v>
      </c>
    </row>
    <row r="3" spans="1:30" ht="13.5" thickBot="1">
      <c r="A3" s="28" t="s">
        <v>26</v>
      </c>
      <c r="S3" s="28" t="s">
        <v>41</v>
      </c>
    </row>
    <row r="4" spans="1:30" ht="16.5" thickBot="1">
      <c r="A4" s="3" t="s">
        <v>14</v>
      </c>
      <c r="E4" s="4"/>
      <c r="F4" s="4"/>
      <c r="G4" s="73" t="s">
        <v>46</v>
      </c>
      <c r="H4" s="79"/>
      <c r="I4" s="79"/>
      <c r="J4" s="75"/>
      <c r="K4" s="5"/>
      <c r="L4" s="3" t="s">
        <v>11</v>
      </c>
      <c r="P4" s="4"/>
      <c r="Q4" s="4"/>
      <c r="R4" s="73" t="s">
        <v>46</v>
      </c>
      <c r="S4" s="79"/>
      <c r="T4" s="79"/>
      <c r="U4" s="75"/>
      <c r="V4" s="21"/>
      <c r="W4" s="22"/>
      <c r="X4" s="4"/>
      <c r="Y4" s="5"/>
      <c r="Z4" s="9"/>
      <c r="AA4" s="9"/>
      <c r="AB4" s="5"/>
      <c r="AC4" s="5"/>
      <c r="AD4" s="5"/>
    </row>
    <row r="5" spans="1:30" ht="21" customHeight="1" thickBot="1">
      <c r="T5" s="9"/>
      <c r="U5" s="5"/>
      <c r="V5" s="21"/>
      <c r="W5" s="22"/>
      <c r="X5" s="4"/>
      <c r="Y5" s="5"/>
      <c r="Z5" s="9"/>
      <c r="AA5" s="9"/>
      <c r="AB5" s="5"/>
      <c r="AC5" s="5"/>
      <c r="AD5" s="5"/>
    </row>
    <row r="6" spans="1:30" s="12" customFormat="1" ht="24.75" customHeight="1">
      <c r="A6" s="64" t="s">
        <v>2</v>
      </c>
      <c r="B6" s="65" t="s">
        <v>1</v>
      </c>
      <c r="C6" s="66" t="s">
        <v>3</v>
      </c>
      <c r="D6" s="65" t="s">
        <v>4</v>
      </c>
      <c r="E6" s="65" t="s">
        <v>49</v>
      </c>
      <c r="F6" s="65" t="s">
        <v>47</v>
      </c>
      <c r="G6" s="65" t="s">
        <v>48</v>
      </c>
      <c r="H6" s="65" t="s">
        <v>5</v>
      </c>
      <c r="I6" s="65" t="s">
        <v>43</v>
      </c>
      <c r="J6" s="67" t="s">
        <v>44</v>
      </c>
      <c r="K6" s="16"/>
      <c r="L6" s="64" t="s">
        <v>2</v>
      </c>
      <c r="M6" s="65" t="s">
        <v>1</v>
      </c>
      <c r="N6" s="66" t="s">
        <v>3</v>
      </c>
      <c r="O6" s="65" t="s">
        <v>4</v>
      </c>
      <c r="P6" s="65" t="s">
        <v>49</v>
      </c>
      <c r="Q6" s="65" t="s">
        <v>47</v>
      </c>
      <c r="R6" s="65" t="s">
        <v>48</v>
      </c>
      <c r="S6" s="65" t="s">
        <v>5</v>
      </c>
      <c r="T6" s="65" t="s">
        <v>43</v>
      </c>
      <c r="U6" s="67" t="s">
        <v>44</v>
      </c>
      <c r="V6" s="20"/>
      <c r="W6" s="20"/>
      <c r="X6" s="20"/>
      <c r="Y6" s="20"/>
      <c r="Z6" s="20"/>
      <c r="AA6" s="20"/>
      <c r="AB6" s="20"/>
      <c r="AC6" s="20"/>
      <c r="AD6" s="23"/>
    </row>
    <row r="7" spans="1:30" s="54" customFormat="1" ht="17.100000000000001" customHeight="1">
      <c r="A7" s="53" t="s">
        <v>6</v>
      </c>
      <c r="B7" s="43">
        <f>(2880.5+548.44+342.94)+754.38</f>
        <v>4526.26</v>
      </c>
      <c r="C7" s="43">
        <f>B7*20/100</f>
        <v>905.25200000000007</v>
      </c>
      <c r="D7" s="43">
        <v>757.09</v>
      </c>
      <c r="E7" s="43">
        <f>SUM(B7:D7)</f>
        <v>6188.6020000000008</v>
      </c>
      <c r="F7" s="43">
        <v>260</v>
      </c>
      <c r="G7" s="52">
        <v>227</v>
      </c>
      <c r="H7" s="49">
        <f>SUM(E7:G7)</f>
        <v>6675.6020000000008</v>
      </c>
      <c r="I7" s="31">
        <f>E7/200*1.5</f>
        <v>46.414515000000009</v>
      </c>
      <c r="J7" s="68">
        <f>E7/200*2</f>
        <v>61.886020000000009</v>
      </c>
      <c r="K7" s="24"/>
      <c r="L7" s="53" t="s">
        <v>6</v>
      </c>
      <c r="M7" s="43">
        <f>(2985.01+568.34+342.94)+779.26</f>
        <v>4675.55</v>
      </c>
      <c r="N7" s="43">
        <f>M7*20/100</f>
        <v>935.11</v>
      </c>
      <c r="O7" s="43">
        <v>784.56</v>
      </c>
      <c r="P7" s="43">
        <f>SUM(M7:O7)</f>
        <v>6395.2199999999993</v>
      </c>
      <c r="Q7" s="43">
        <v>260</v>
      </c>
      <c r="R7" s="52">
        <v>227</v>
      </c>
      <c r="S7" s="49">
        <f>SUM(P7:R7)</f>
        <v>6882.2199999999993</v>
      </c>
      <c r="T7" s="31">
        <f>P7/200*1.5</f>
        <v>47.964149999999989</v>
      </c>
      <c r="U7" s="68">
        <f>P7/200*2</f>
        <v>63.952199999999991</v>
      </c>
      <c r="V7" s="24"/>
      <c r="W7" s="24"/>
      <c r="X7" s="24"/>
      <c r="Y7" s="25"/>
      <c r="Z7" s="25"/>
      <c r="AA7" s="26"/>
      <c r="AB7" s="24"/>
      <c r="AC7" s="24"/>
      <c r="AD7" s="27"/>
    </row>
    <row r="8" spans="1:30" s="18" customFormat="1" ht="17.100000000000001" customHeight="1">
      <c r="A8" s="36">
        <v>1</v>
      </c>
      <c r="B8" s="30">
        <f>($B$7*1.5%*A8)+$B$7</f>
        <v>4594.1539000000002</v>
      </c>
      <c r="C8" s="43">
        <f t="shared" ref="C8:C32" si="0">B8*20/100</f>
        <v>918.83078000000012</v>
      </c>
      <c r="D8" s="43">
        <v>757.09</v>
      </c>
      <c r="E8" s="43">
        <f t="shared" ref="E8:E32" si="1">SUM(B8:D8)</f>
        <v>6270.0746800000006</v>
      </c>
      <c r="F8" s="43">
        <v>260</v>
      </c>
      <c r="G8" s="52">
        <v>227</v>
      </c>
      <c r="H8" s="49">
        <f t="shared" ref="H8:H32" si="2">SUM(E8:G8)</f>
        <v>6757.0746800000006</v>
      </c>
      <c r="I8" s="31">
        <f t="shared" ref="I8:I32" si="3">E8/200*1.5</f>
        <v>47.025560100000007</v>
      </c>
      <c r="J8" s="68">
        <f t="shared" ref="J8:J32" si="4">E8/200*2</f>
        <v>62.700746800000005</v>
      </c>
      <c r="K8" s="17"/>
      <c r="L8" s="36">
        <v>1</v>
      </c>
      <c r="M8" s="30">
        <f>($M$7*1.5%*L8)+$M$7</f>
        <v>4745.68325</v>
      </c>
      <c r="N8" s="43">
        <f t="shared" ref="N8:N32" si="5">M8*20/100</f>
        <v>949.13665000000003</v>
      </c>
      <c r="O8" s="43">
        <v>784.56</v>
      </c>
      <c r="P8" s="43">
        <f t="shared" ref="P8:P32" si="6">SUM(M8:O8)</f>
        <v>6479.3798999999999</v>
      </c>
      <c r="Q8" s="43">
        <v>260</v>
      </c>
      <c r="R8" s="52">
        <v>227</v>
      </c>
      <c r="S8" s="49">
        <f t="shared" ref="S8:S32" si="7">SUM(P8:R8)</f>
        <v>6966.3798999999999</v>
      </c>
      <c r="T8" s="31">
        <f t="shared" ref="T8:T32" si="8">P8/200*1.5</f>
        <v>48.595349249999998</v>
      </c>
      <c r="U8" s="68">
        <f t="shared" ref="U8:U32" si="9">P8/200*2</f>
        <v>64.793798999999993</v>
      </c>
      <c r="V8" s="24"/>
      <c r="W8" s="24"/>
      <c r="X8" s="24"/>
      <c r="Y8" s="25"/>
      <c r="Z8" s="25"/>
      <c r="AA8" s="26"/>
      <c r="AB8" s="24"/>
      <c r="AC8" s="24"/>
      <c r="AD8" s="27"/>
    </row>
    <row r="9" spans="1:30" s="18" customFormat="1" ht="17.100000000000001" customHeight="1">
      <c r="A9" s="36">
        <v>2</v>
      </c>
      <c r="B9" s="30">
        <f t="shared" ref="B9:B32" si="10">($B$7*1.5%*A9)+$B$7</f>
        <v>4662.0478000000003</v>
      </c>
      <c r="C9" s="43">
        <f t="shared" si="0"/>
        <v>932.40956000000006</v>
      </c>
      <c r="D9" s="43">
        <v>757.09</v>
      </c>
      <c r="E9" s="43">
        <f t="shared" si="1"/>
        <v>6351.5473600000005</v>
      </c>
      <c r="F9" s="43">
        <v>260</v>
      </c>
      <c r="G9" s="52">
        <v>227</v>
      </c>
      <c r="H9" s="49">
        <f t="shared" si="2"/>
        <v>6838.5473600000005</v>
      </c>
      <c r="I9" s="31">
        <f t="shared" si="3"/>
        <v>47.636605200000005</v>
      </c>
      <c r="J9" s="68">
        <f t="shared" si="4"/>
        <v>63.515473600000007</v>
      </c>
      <c r="K9" s="17"/>
      <c r="L9" s="36">
        <v>2</v>
      </c>
      <c r="M9" s="30">
        <f t="shared" ref="M9:M32" si="11">($M$7*1.5%*L9)+$M$7</f>
        <v>4815.8164999999999</v>
      </c>
      <c r="N9" s="43">
        <f t="shared" si="5"/>
        <v>963.16330000000005</v>
      </c>
      <c r="O9" s="43">
        <v>784.56</v>
      </c>
      <c r="P9" s="43">
        <f t="shared" si="6"/>
        <v>6563.5398000000005</v>
      </c>
      <c r="Q9" s="43">
        <v>260</v>
      </c>
      <c r="R9" s="52">
        <v>227</v>
      </c>
      <c r="S9" s="49">
        <f t="shared" si="7"/>
        <v>7050.5398000000005</v>
      </c>
      <c r="T9" s="31">
        <f t="shared" si="8"/>
        <v>49.226548500000007</v>
      </c>
      <c r="U9" s="68">
        <f t="shared" si="9"/>
        <v>65.635398000000009</v>
      </c>
      <c r="V9" s="24"/>
      <c r="W9" s="24"/>
      <c r="X9" s="24"/>
      <c r="Y9" s="25"/>
      <c r="Z9" s="25"/>
      <c r="AA9" s="26"/>
      <c r="AB9" s="24"/>
      <c r="AC9" s="24"/>
      <c r="AD9" s="27"/>
    </row>
    <row r="10" spans="1:30" s="18" customFormat="1" ht="17.100000000000001" customHeight="1">
      <c r="A10" s="36">
        <v>3</v>
      </c>
      <c r="B10" s="30">
        <f t="shared" si="10"/>
        <v>4729.9417000000003</v>
      </c>
      <c r="C10" s="43">
        <f t="shared" si="0"/>
        <v>945.98833999999999</v>
      </c>
      <c r="D10" s="43">
        <v>757.09</v>
      </c>
      <c r="E10" s="43">
        <f t="shared" si="1"/>
        <v>6433.0200400000003</v>
      </c>
      <c r="F10" s="43">
        <v>260</v>
      </c>
      <c r="G10" s="52">
        <v>227</v>
      </c>
      <c r="H10" s="49">
        <f t="shared" si="2"/>
        <v>6920.0200400000003</v>
      </c>
      <c r="I10" s="31">
        <f t="shared" si="3"/>
        <v>48.247650300000004</v>
      </c>
      <c r="J10" s="68">
        <f t="shared" si="4"/>
        <v>64.33020040000001</v>
      </c>
      <c r="K10" s="17"/>
      <c r="L10" s="36">
        <v>3</v>
      </c>
      <c r="M10" s="30">
        <f t="shared" si="11"/>
        <v>4885.9497499999998</v>
      </c>
      <c r="N10" s="43">
        <f t="shared" si="5"/>
        <v>977.18994999999995</v>
      </c>
      <c r="O10" s="43">
        <v>784.56</v>
      </c>
      <c r="P10" s="43">
        <f t="shared" si="6"/>
        <v>6647.6996999999992</v>
      </c>
      <c r="Q10" s="43">
        <v>260</v>
      </c>
      <c r="R10" s="52">
        <v>227</v>
      </c>
      <c r="S10" s="49">
        <f t="shared" si="7"/>
        <v>7134.6996999999992</v>
      </c>
      <c r="T10" s="31">
        <f t="shared" si="8"/>
        <v>49.857747750000001</v>
      </c>
      <c r="U10" s="68">
        <f t="shared" si="9"/>
        <v>66.476996999999997</v>
      </c>
      <c r="V10" s="24"/>
      <c r="W10" s="24"/>
      <c r="X10" s="24"/>
      <c r="Y10" s="25"/>
      <c r="Z10" s="25"/>
      <c r="AA10" s="26"/>
      <c r="AB10" s="24"/>
      <c r="AC10" s="24"/>
      <c r="AD10" s="27"/>
    </row>
    <row r="11" spans="1:30" s="18" customFormat="1" ht="17.100000000000001" customHeight="1">
      <c r="A11" s="36">
        <v>4</v>
      </c>
      <c r="B11" s="30">
        <f t="shared" si="10"/>
        <v>4797.8356000000003</v>
      </c>
      <c r="C11" s="43">
        <f t="shared" si="0"/>
        <v>959.56712000000005</v>
      </c>
      <c r="D11" s="43">
        <v>757.09</v>
      </c>
      <c r="E11" s="43">
        <f t="shared" si="1"/>
        <v>6514.4927200000002</v>
      </c>
      <c r="F11" s="43">
        <v>260</v>
      </c>
      <c r="G11" s="52">
        <v>227</v>
      </c>
      <c r="H11" s="49">
        <f t="shared" si="2"/>
        <v>7001.4927200000002</v>
      </c>
      <c r="I11" s="31">
        <f t="shared" si="3"/>
        <v>48.858695400000002</v>
      </c>
      <c r="J11" s="68">
        <f t="shared" si="4"/>
        <v>65.144927199999998</v>
      </c>
      <c r="K11" s="17"/>
      <c r="L11" s="36">
        <v>4</v>
      </c>
      <c r="M11" s="30">
        <f t="shared" si="11"/>
        <v>4956.0830000000005</v>
      </c>
      <c r="N11" s="43">
        <f t="shared" si="5"/>
        <v>991.21660000000008</v>
      </c>
      <c r="O11" s="43">
        <v>784.56</v>
      </c>
      <c r="P11" s="43">
        <f t="shared" si="6"/>
        <v>6731.8595999999998</v>
      </c>
      <c r="Q11" s="43">
        <v>260</v>
      </c>
      <c r="R11" s="52">
        <v>227</v>
      </c>
      <c r="S11" s="49">
        <f t="shared" si="7"/>
        <v>7218.8595999999998</v>
      </c>
      <c r="T11" s="31">
        <f t="shared" si="8"/>
        <v>50.488946999999996</v>
      </c>
      <c r="U11" s="68">
        <f t="shared" si="9"/>
        <v>67.318595999999999</v>
      </c>
      <c r="V11" s="24"/>
      <c r="W11" s="24"/>
      <c r="X11" s="24"/>
      <c r="Y11" s="25"/>
      <c r="Z11" s="25"/>
      <c r="AA11" s="26"/>
      <c r="AB11" s="24"/>
      <c r="AC11" s="24"/>
      <c r="AD11" s="27"/>
    </row>
    <row r="12" spans="1:30" s="18" customFormat="1" ht="17.100000000000001" customHeight="1">
      <c r="A12" s="36">
        <v>5</v>
      </c>
      <c r="B12" s="30">
        <f t="shared" si="10"/>
        <v>4865.7295000000004</v>
      </c>
      <c r="C12" s="43">
        <f t="shared" si="0"/>
        <v>973.1459000000001</v>
      </c>
      <c r="D12" s="43">
        <v>757.09</v>
      </c>
      <c r="E12" s="43">
        <f t="shared" si="1"/>
        <v>6595.965400000001</v>
      </c>
      <c r="F12" s="43">
        <v>260</v>
      </c>
      <c r="G12" s="52">
        <v>227</v>
      </c>
      <c r="H12" s="49">
        <f t="shared" si="2"/>
        <v>7082.965400000001</v>
      </c>
      <c r="I12" s="31">
        <f t="shared" si="3"/>
        <v>49.469740500000015</v>
      </c>
      <c r="J12" s="68">
        <f t="shared" si="4"/>
        <v>65.959654000000015</v>
      </c>
      <c r="K12" s="17"/>
      <c r="L12" s="36">
        <v>5</v>
      </c>
      <c r="M12" s="30">
        <f t="shared" si="11"/>
        <v>5026.2162500000004</v>
      </c>
      <c r="N12" s="43">
        <f t="shared" si="5"/>
        <v>1005.2432500000001</v>
      </c>
      <c r="O12" s="43">
        <v>784.56</v>
      </c>
      <c r="P12" s="43">
        <f t="shared" si="6"/>
        <v>6816.0195000000003</v>
      </c>
      <c r="Q12" s="43">
        <v>260</v>
      </c>
      <c r="R12" s="52">
        <v>227</v>
      </c>
      <c r="S12" s="49">
        <f t="shared" si="7"/>
        <v>7303.0195000000003</v>
      </c>
      <c r="T12" s="31">
        <f t="shared" si="8"/>
        <v>51.120146250000005</v>
      </c>
      <c r="U12" s="68">
        <f t="shared" si="9"/>
        <v>68.160195000000002</v>
      </c>
      <c r="V12" s="24"/>
      <c r="W12" s="24"/>
      <c r="X12" s="24"/>
      <c r="Y12" s="25"/>
      <c r="Z12" s="25"/>
      <c r="AA12" s="26"/>
      <c r="AB12" s="24"/>
      <c r="AC12" s="24"/>
      <c r="AD12" s="27"/>
    </row>
    <row r="13" spans="1:30" s="18" customFormat="1" ht="17.100000000000001" customHeight="1">
      <c r="A13" s="36">
        <v>6</v>
      </c>
      <c r="B13" s="30">
        <f t="shared" si="10"/>
        <v>4933.6234000000004</v>
      </c>
      <c r="C13" s="43">
        <f t="shared" si="0"/>
        <v>986.72468000000003</v>
      </c>
      <c r="D13" s="43">
        <v>757.09</v>
      </c>
      <c r="E13" s="43">
        <f t="shared" si="1"/>
        <v>6677.4380800000008</v>
      </c>
      <c r="F13" s="43">
        <v>260</v>
      </c>
      <c r="G13" s="52">
        <v>227</v>
      </c>
      <c r="H13" s="49">
        <f t="shared" si="2"/>
        <v>7164.4380800000008</v>
      </c>
      <c r="I13" s="31">
        <f t="shared" si="3"/>
        <v>50.080785599999999</v>
      </c>
      <c r="J13" s="68">
        <f t="shared" si="4"/>
        <v>66.774380800000003</v>
      </c>
      <c r="K13" s="17"/>
      <c r="L13" s="36">
        <v>6</v>
      </c>
      <c r="M13" s="30">
        <f t="shared" si="11"/>
        <v>5096.3495000000003</v>
      </c>
      <c r="N13" s="43">
        <f t="shared" si="5"/>
        <v>1019.2699</v>
      </c>
      <c r="O13" s="43">
        <v>784.56</v>
      </c>
      <c r="P13" s="43">
        <f t="shared" si="6"/>
        <v>6900.1794000000009</v>
      </c>
      <c r="Q13" s="43">
        <v>260</v>
      </c>
      <c r="R13" s="52">
        <v>227</v>
      </c>
      <c r="S13" s="49">
        <f t="shared" si="7"/>
        <v>7387.1794000000009</v>
      </c>
      <c r="T13" s="31">
        <f t="shared" si="8"/>
        <v>51.751345499999999</v>
      </c>
      <c r="U13" s="68">
        <f t="shared" si="9"/>
        <v>69.001794000000004</v>
      </c>
      <c r="V13" s="24"/>
      <c r="W13" s="24"/>
      <c r="X13" s="24"/>
      <c r="Y13" s="25"/>
      <c r="Z13" s="25"/>
      <c r="AA13" s="26"/>
      <c r="AB13" s="24"/>
      <c r="AC13" s="24"/>
      <c r="AD13" s="27"/>
    </row>
    <row r="14" spans="1:30" s="18" customFormat="1" ht="17.100000000000001" customHeight="1">
      <c r="A14" s="36">
        <v>7</v>
      </c>
      <c r="B14" s="30">
        <f t="shared" si="10"/>
        <v>5001.5173000000004</v>
      </c>
      <c r="C14" s="43">
        <f t="shared" si="0"/>
        <v>1000.3034600000001</v>
      </c>
      <c r="D14" s="43">
        <v>757.09</v>
      </c>
      <c r="E14" s="43">
        <f t="shared" si="1"/>
        <v>6758.9107600000007</v>
      </c>
      <c r="F14" s="43">
        <v>260</v>
      </c>
      <c r="G14" s="52">
        <v>227</v>
      </c>
      <c r="H14" s="49">
        <f t="shared" si="2"/>
        <v>7245.9107600000007</v>
      </c>
      <c r="I14" s="31">
        <f t="shared" si="3"/>
        <v>50.691830700000004</v>
      </c>
      <c r="J14" s="68">
        <f t="shared" si="4"/>
        <v>67.589107600000006</v>
      </c>
      <c r="K14" s="17"/>
      <c r="L14" s="36">
        <v>7</v>
      </c>
      <c r="M14" s="30">
        <f t="shared" si="11"/>
        <v>5166.4827500000001</v>
      </c>
      <c r="N14" s="43">
        <f t="shared" si="5"/>
        <v>1033.29655</v>
      </c>
      <c r="O14" s="43">
        <v>784.56</v>
      </c>
      <c r="P14" s="43">
        <f t="shared" si="6"/>
        <v>6984.3392999999996</v>
      </c>
      <c r="Q14" s="43">
        <v>260</v>
      </c>
      <c r="R14" s="52">
        <v>227</v>
      </c>
      <c r="S14" s="49">
        <f t="shared" si="7"/>
        <v>7471.3392999999996</v>
      </c>
      <c r="T14" s="31">
        <f t="shared" si="8"/>
        <v>52.382544749999994</v>
      </c>
      <c r="U14" s="68">
        <f t="shared" si="9"/>
        <v>69.843392999999992</v>
      </c>
      <c r="V14" s="24"/>
      <c r="W14" s="24"/>
      <c r="X14" s="24"/>
      <c r="Y14" s="25"/>
      <c r="Z14" s="25"/>
      <c r="AA14" s="26"/>
      <c r="AB14" s="24"/>
      <c r="AC14" s="24"/>
      <c r="AD14" s="27"/>
    </row>
    <row r="15" spans="1:30" s="18" customFormat="1" ht="17.100000000000001" customHeight="1">
      <c r="A15" s="36">
        <v>8</v>
      </c>
      <c r="B15" s="30">
        <f t="shared" si="10"/>
        <v>5069.4112000000005</v>
      </c>
      <c r="C15" s="43">
        <f t="shared" si="0"/>
        <v>1013.8822400000001</v>
      </c>
      <c r="D15" s="43">
        <v>757.09</v>
      </c>
      <c r="E15" s="43">
        <f t="shared" si="1"/>
        <v>6840.3834400000005</v>
      </c>
      <c r="F15" s="43">
        <v>260</v>
      </c>
      <c r="G15" s="52">
        <v>227</v>
      </c>
      <c r="H15" s="49">
        <f t="shared" si="2"/>
        <v>7327.3834400000005</v>
      </c>
      <c r="I15" s="31">
        <f t="shared" si="3"/>
        <v>51.30287580000001</v>
      </c>
      <c r="J15" s="68">
        <f t="shared" si="4"/>
        <v>68.403834400000008</v>
      </c>
      <c r="K15" s="17"/>
      <c r="L15" s="36">
        <v>8</v>
      </c>
      <c r="M15" s="30">
        <f t="shared" si="11"/>
        <v>5236.616</v>
      </c>
      <c r="N15" s="43">
        <f t="shared" si="5"/>
        <v>1047.3232</v>
      </c>
      <c r="O15" s="43">
        <v>784.56</v>
      </c>
      <c r="P15" s="43">
        <f t="shared" si="6"/>
        <v>7068.4992000000002</v>
      </c>
      <c r="Q15" s="43">
        <v>260</v>
      </c>
      <c r="R15" s="52">
        <v>227</v>
      </c>
      <c r="S15" s="49">
        <f t="shared" si="7"/>
        <v>7555.4992000000002</v>
      </c>
      <c r="T15" s="31">
        <f t="shared" si="8"/>
        <v>53.013744000000003</v>
      </c>
      <c r="U15" s="68">
        <f t="shared" si="9"/>
        <v>70.684992000000008</v>
      </c>
      <c r="V15" s="24"/>
      <c r="W15" s="24"/>
      <c r="X15" s="24"/>
      <c r="Y15" s="25"/>
      <c r="Z15" s="25"/>
      <c r="AA15" s="26"/>
      <c r="AB15" s="24"/>
      <c r="AC15" s="24"/>
      <c r="AD15" s="27"/>
    </row>
    <row r="16" spans="1:30" s="18" customFormat="1" ht="17.100000000000001" customHeight="1">
      <c r="A16" s="36">
        <v>9</v>
      </c>
      <c r="B16" s="30">
        <f t="shared" si="10"/>
        <v>5137.3051000000005</v>
      </c>
      <c r="C16" s="43">
        <f t="shared" si="0"/>
        <v>1027.4610200000002</v>
      </c>
      <c r="D16" s="43">
        <v>757.09</v>
      </c>
      <c r="E16" s="43">
        <f t="shared" si="1"/>
        <v>6921.8561200000004</v>
      </c>
      <c r="F16" s="43">
        <v>260</v>
      </c>
      <c r="G16" s="52">
        <v>227</v>
      </c>
      <c r="H16" s="49">
        <f t="shared" si="2"/>
        <v>7408.8561200000004</v>
      </c>
      <c r="I16" s="31">
        <f t="shared" si="3"/>
        <v>51.913920900000008</v>
      </c>
      <c r="J16" s="68">
        <f t="shared" si="4"/>
        <v>69.218561200000011</v>
      </c>
      <c r="K16" s="17"/>
      <c r="L16" s="36">
        <v>9</v>
      </c>
      <c r="M16" s="30">
        <f t="shared" si="11"/>
        <v>5306.7492499999998</v>
      </c>
      <c r="N16" s="43">
        <f t="shared" si="5"/>
        <v>1061.3498500000001</v>
      </c>
      <c r="O16" s="43">
        <v>784.56</v>
      </c>
      <c r="P16" s="43">
        <f t="shared" si="6"/>
        <v>7152.6590999999989</v>
      </c>
      <c r="Q16" s="43">
        <v>260</v>
      </c>
      <c r="R16" s="52">
        <v>227</v>
      </c>
      <c r="S16" s="49">
        <f t="shared" si="7"/>
        <v>7639.6590999999989</v>
      </c>
      <c r="T16" s="31">
        <f t="shared" si="8"/>
        <v>53.644943249999997</v>
      </c>
      <c r="U16" s="68">
        <f t="shared" si="9"/>
        <v>71.526590999999996</v>
      </c>
      <c r="V16" s="24"/>
      <c r="W16" s="24"/>
      <c r="X16" s="24"/>
      <c r="Y16" s="25"/>
      <c r="Z16" s="25"/>
      <c r="AA16" s="26"/>
      <c r="AB16" s="24"/>
      <c r="AC16" s="24"/>
      <c r="AD16" s="27"/>
    </row>
    <row r="17" spans="1:30" s="18" customFormat="1" ht="17.100000000000001" customHeight="1">
      <c r="A17" s="36">
        <v>10</v>
      </c>
      <c r="B17" s="30">
        <f t="shared" si="10"/>
        <v>5205.1990000000005</v>
      </c>
      <c r="C17" s="43">
        <f t="shared" si="0"/>
        <v>1041.0398</v>
      </c>
      <c r="D17" s="43">
        <v>757.09</v>
      </c>
      <c r="E17" s="43">
        <f t="shared" si="1"/>
        <v>7003.3288000000011</v>
      </c>
      <c r="F17" s="43">
        <v>260</v>
      </c>
      <c r="G17" s="52">
        <v>227</v>
      </c>
      <c r="H17" s="49">
        <f t="shared" si="2"/>
        <v>7490.3288000000011</v>
      </c>
      <c r="I17" s="31">
        <f t="shared" si="3"/>
        <v>52.524966000000006</v>
      </c>
      <c r="J17" s="68">
        <f t="shared" si="4"/>
        <v>70.033288000000013</v>
      </c>
      <c r="K17" s="17"/>
      <c r="L17" s="36">
        <v>10</v>
      </c>
      <c r="M17" s="30">
        <f t="shared" si="11"/>
        <v>5376.8824999999997</v>
      </c>
      <c r="N17" s="43">
        <f t="shared" si="5"/>
        <v>1075.3764999999999</v>
      </c>
      <c r="O17" s="43">
        <v>784.56</v>
      </c>
      <c r="P17" s="43">
        <f t="shared" si="6"/>
        <v>7236.8189999999995</v>
      </c>
      <c r="Q17" s="43">
        <v>260</v>
      </c>
      <c r="R17" s="52">
        <v>227</v>
      </c>
      <c r="S17" s="49">
        <f t="shared" si="7"/>
        <v>7723.8189999999995</v>
      </c>
      <c r="T17" s="31">
        <f t="shared" si="8"/>
        <v>54.276142499999999</v>
      </c>
      <c r="U17" s="68">
        <f t="shared" si="9"/>
        <v>72.368189999999998</v>
      </c>
      <c r="V17" s="24"/>
      <c r="W17" s="24"/>
      <c r="X17" s="24"/>
      <c r="Y17" s="25"/>
      <c r="Z17" s="25"/>
      <c r="AA17" s="26"/>
      <c r="AB17" s="24"/>
      <c r="AC17" s="24"/>
      <c r="AD17" s="27"/>
    </row>
    <row r="18" spans="1:30" s="18" customFormat="1" ht="17.100000000000001" customHeight="1">
      <c r="A18" s="36">
        <v>11</v>
      </c>
      <c r="B18" s="30">
        <f t="shared" si="10"/>
        <v>5273.0929000000006</v>
      </c>
      <c r="C18" s="43">
        <f t="shared" si="0"/>
        <v>1054.6185800000001</v>
      </c>
      <c r="D18" s="43">
        <v>757.09</v>
      </c>
      <c r="E18" s="43">
        <f t="shared" si="1"/>
        <v>7084.801480000001</v>
      </c>
      <c r="F18" s="43">
        <v>260</v>
      </c>
      <c r="G18" s="52">
        <v>227</v>
      </c>
      <c r="H18" s="49">
        <f t="shared" si="2"/>
        <v>7571.801480000001</v>
      </c>
      <c r="I18" s="31">
        <f t="shared" si="3"/>
        <v>53.136011100000012</v>
      </c>
      <c r="J18" s="68">
        <f t="shared" si="4"/>
        <v>70.848014800000016</v>
      </c>
      <c r="K18" s="17"/>
      <c r="L18" s="36">
        <v>11</v>
      </c>
      <c r="M18" s="30">
        <f t="shared" si="11"/>
        <v>5447.0157500000005</v>
      </c>
      <c r="N18" s="43">
        <f t="shared" si="5"/>
        <v>1089.4031500000001</v>
      </c>
      <c r="O18" s="43">
        <v>784.56</v>
      </c>
      <c r="P18" s="43">
        <f t="shared" si="6"/>
        <v>7320.9789000000001</v>
      </c>
      <c r="Q18" s="43">
        <v>260</v>
      </c>
      <c r="R18" s="52">
        <v>227</v>
      </c>
      <c r="S18" s="49">
        <f t="shared" si="7"/>
        <v>7807.9789000000001</v>
      </c>
      <c r="T18" s="31">
        <f t="shared" si="8"/>
        <v>54.907341750000001</v>
      </c>
      <c r="U18" s="68">
        <f t="shared" si="9"/>
        <v>73.209789000000001</v>
      </c>
      <c r="V18" s="24"/>
      <c r="W18" s="24"/>
      <c r="X18" s="24"/>
      <c r="Y18" s="25"/>
      <c r="Z18" s="25"/>
      <c r="AA18" s="26"/>
      <c r="AB18" s="24"/>
      <c r="AC18" s="24"/>
      <c r="AD18" s="27"/>
    </row>
    <row r="19" spans="1:30" s="18" customFormat="1" ht="17.100000000000001" customHeight="1">
      <c r="A19" s="36">
        <v>12</v>
      </c>
      <c r="B19" s="30">
        <f t="shared" si="10"/>
        <v>5340.9868000000006</v>
      </c>
      <c r="C19" s="43">
        <f t="shared" si="0"/>
        <v>1068.1973600000001</v>
      </c>
      <c r="D19" s="43">
        <v>757.09</v>
      </c>
      <c r="E19" s="43">
        <f t="shared" si="1"/>
        <v>7166.2741600000008</v>
      </c>
      <c r="F19" s="43">
        <v>260</v>
      </c>
      <c r="G19" s="52">
        <v>227</v>
      </c>
      <c r="H19" s="49">
        <f t="shared" si="2"/>
        <v>7653.2741600000008</v>
      </c>
      <c r="I19" s="31">
        <f t="shared" si="3"/>
        <v>53.747056200000003</v>
      </c>
      <c r="J19" s="68">
        <f t="shared" si="4"/>
        <v>71.662741600000004</v>
      </c>
      <c r="K19" s="17"/>
      <c r="L19" s="36">
        <v>12</v>
      </c>
      <c r="M19" s="30">
        <f t="shared" si="11"/>
        <v>5517.1490000000003</v>
      </c>
      <c r="N19" s="43">
        <f t="shared" si="5"/>
        <v>1103.4298000000001</v>
      </c>
      <c r="O19" s="43">
        <v>784.56</v>
      </c>
      <c r="P19" s="43">
        <f t="shared" si="6"/>
        <v>7405.1388000000006</v>
      </c>
      <c r="Q19" s="43">
        <v>260</v>
      </c>
      <c r="R19" s="52">
        <v>227</v>
      </c>
      <c r="S19" s="49">
        <f t="shared" si="7"/>
        <v>7892.1388000000006</v>
      </c>
      <c r="T19" s="31">
        <f t="shared" si="8"/>
        <v>55.538541000000002</v>
      </c>
      <c r="U19" s="68">
        <f t="shared" si="9"/>
        <v>74.051388000000003</v>
      </c>
      <c r="V19" s="24"/>
      <c r="W19" s="24"/>
      <c r="X19" s="24"/>
      <c r="Y19" s="25"/>
      <c r="Z19" s="25"/>
      <c r="AA19" s="26"/>
      <c r="AB19" s="24"/>
      <c r="AC19" s="24"/>
      <c r="AD19" s="27"/>
    </row>
    <row r="20" spans="1:30" s="18" customFormat="1" ht="17.100000000000001" customHeight="1">
      <c r="A20" s="36">
        <v>13</v>
      </c>
      <c r="B20" s="30">
        <f t="shared" si="10"/>
        <v>5408.8807000000006</v>
      </c>
      <c r="C20" s="43">
        <f t="shared" si="0"/>
        <v>1081.7761400000002</v>
      </c>
      <c r="D20" s="43">
        <v>757.09</v>
      </c>
      <c r="E20" s="43">
        <f t="shared" si="1"/>
        <v>7247.7468400000007</v>
      </c>
      <c r="F20" s="43">
        <v>260</v>
      </c>
      <c r="G20" s="52">
        <v>227</v>
      </c>
      <c r="H20" s="49">
        <f t="shared" si="2"/>
        <v>7734.7468400000007</v>
      </c>
      <c r="I20" s="31">
        <f t="shared" si="3"/>
        <v>54.358101300000001</v>
      </c>
      <c r="J20" s="68">
        <f t="shared" si="4"/>
        <v>72.477468400000006</v>
      </c>
      <c r="K20" s="17"/>
      <c r="L20" s="36">
        <v>13</v>
      </c>
      <c r="M20" s="30">
        <f t="shared" si="11"/>
        <v>5587.2822500000002</v>
      </c>
      <c r="N20" s="43">
        <f t="shared" si="5"/>
        <v>1117.4564500000001</v>
      </c>
      <c r="O20" s="43">
        <v>784.56</v>
      </c>
      <c r="P20" s="43">
        <f t="shared" si="6"/>
        <v>7489.2986999999994</v>
      </c>
      <c r="Q20" s="43">
        <v>260</v>
      </c>
      <c r="R20" s="52">
        <v>227</v>
      </c>
      <c r="S20" s="49">
        <f t="shared" si="7"/>
        <v>7976.2986999999994</v>
      </c>
      <c r="T20" s="31">
        <f t="shared" si="8"/>
        <v>56.16974024999999</v>
      </c>
      <c r="U20" s="68">
        <f t="shared" si="9"/>
        <v>74.892986999999991</v>
      </c>
      <c r="V20" s="24"/>
      <c r="W20" s="24"/>
      <c r="X20" s="24"/>
      <c r="Y20" s="25"/>
      <c r="Z20" s="25"/>
      <c r="AA20" s="26"/>
      <c r="AB20" s="24"/>
      <c r="AC20" s="24"/>
      <c r="AD20" s="27"/>
    </row>
    <row r="21" spans="1:30" s="18" customFormat="1" ht="17.100000000000001" customHeight="1">
      <c r="A21" s="36">
        <v>14</v>
      </c>
      <c r="B21" s="30">
        <f t="shared" si="10"/>
        <v>5476.7746000000006</v>
      </c>
      <c r="C21" s="43">
        <f t="shared" si="0"/>
        <v>1095.3549200000002</v>
      </c>
      <c r="D21" s="43">
        <v>757.09</v>
      </c>
      <c r="E21" s="43">
        <f t="shared" si="1"/>
        <v>7329.2195200000006</v>
      </c>
      <c r="F21" s="43">
        <v>260</v>
      </c>
      <c r="G21" s="52">
        <v>227</v>
      </c>
      <c r="H21" s="49">
        <f t="shared" si="2"/>
        <v>7816.2195200000006</v>
      </c>
      <c r="I21" s="31">
        <f t="shared" si="3"/>
        <v>54.969146400000007</v>
      </c>
      <c r="J21" s="68">
        <f t="shared" si="4"/>
        <v>73.292195200000009</v>
      </c>
      <c r="K21" s="17"/>
      <c r="L21" s="36">
        <v>14</v>
      </c>
      <c r="M21" s="30">
        <f t="shared" si="11"/>
        <v>5657.4155000000001</v>
      </c>
      <c r="N21" s="43">
        <f t="shared" si="5"/>
        <v>1131.4830999999999</v>
      </c>
      <c r="O21" s="43">
        <v>784.56</v>
      </c>
      <c r="P21" s="43">
        <f t="shared" si="6"/>
        <v>7573.4585999999999</v>
      </c>
      <c r="Q21" s="43">
        <v>260</v>
      </c>
      <c r="R21" s="52">
        <v>227</v>
      </c>
      <c r="S21" s="49">
        <f t="shared" si="7"/>
        <v>8060.4585999999999</v>
      </c>
      <c r="T21" s="31">
        <f t="shared" si="8"/>
        <v>56.800939499999998</v>
      </c>
      <c r="U21" s="68">
        <f t="shared" si="9"/>
        <v>75.734585999999993</v>
      </c>
      <c r="V21" s="24"/>
      <c r="W21" s="24"/>
      <c r="X21" s="24"/>
      <c r="Y21" s="25"/>
      <c r="Z21" s="25"/>
      <c r="AA21" s="26"/>
      <c r="AB21" s="24"/>
      <c r="AC21" s="24"/>
      <c r="AD21" s="27"/>
    </row>
    <row r="22" spans="1:30" s="18" customFormat="1" ht="17.100000000000001" customHeight="1">
      <c r="A22" s="36">
        <v>15</v>
      </c>
      <c r="B22" s="30">
        <f t="shared" si="10"/>
        <v>5544.6684999999998</v>
      </c>
      <c r="C22" s="43">
        <f t="shared" si="0"/>
        <v>1108.9337</v>
      </c>
      <c r="D22" s="43">
        <v>757.09</v>
      </c>
      <c r="E22" s="43">
        <f t="shared" si="1"/>
        <v>7410.6921999999995</v>
      </c>
      <c r="F22" s="43">
        <v>260</v>
      </c>
      <c r="G22" s="52">
        <v>227</v>
      </c>
      <c r="H22" s="49">
        <f t="shared" si="2"/>
        <v>7897.6921999999995</v>
      </c>
      <c r="I22" s="31">
        <f t="shared" si="3"/>
        <v>55.580191499999998</v>
      </c>
      <c r="J22" s="68">
        <f t="shared" si="4"/>
        <v>74.106921999999997</v>
      </c>
      <c r="K22" s="17"/>
      <c r="L22" s="36">
        <v>15</v>
      </c>
      <c r="M22" s="30">
        <f t="shared" si="11"/>
        <v>5727.5487499999999</v>
      </c>
      <c r="N22" s="43">
        <f t="shared" si="5"/>
        <v>1145.5097500000002</v>
      </c>
      <c r="O22" s="43">
        <v>784.56</v>
      </c>
      <c r="P22" s="43">
        <f t="shared" si="6"/>
        <v>7657.6185000000005</v>
      </c>
      <c r="Q22" s="43">
        <v>260</v>
      </c>
      <c r="R22" s="52">
        <v>227</v>
      </c>
      <c r="S22" s="49">
        <f t="shared" si="7"/>
        <v>8144.6185000000005</v>
      </c>
      <c r="T22" s="31">
        <f t="shared" si="8"/>
        <v>57.432138750000007</v>
      </c>
      <c r="U22" s="68">
        <f t="shared" si="9"/>
        <v>76.576185000000009</v>
      </c>
      <c r="V22" s="24"/>
      <c r="W22" s="24"/>
      <c r="X22" s="24"/>
      <c r="Y22" s="25"/>
      <c r="Z22" s="25"/>
      <c r="AA22" s="26"/>
      <c r="AB22" s="24"/>
      <c r="AC22" s="24"/>
      <c r="AD22" s="27"/>
    </row>
    <row r="23" spans="1:30" s="18" customFormat="1" ht="17.100000000000001" customHeight="1">
      <c r="A23" s="36">
        <v>16</v>
      </c>
      <c r="B23" s="30">
        <f t="shared" si="10"/>
        <v>5612.5624000000007</v>
      </c>
      <c r="C23" s="43">
        <f t="shared" si="0"/>
        <v>1122.5124800000003</v>
      </c>
      <c r="D23" s="43">
        <v>757.09</v>
      </c>
      <c r="E23" s="43">
        <f t="shared" si="1"/>
        <v>7492.1648800000012</v>
      </c>
      <c r="F23" s="43">
        <v>260</v>
      </c>
      <c r="G23" s="52">
        <v>227</v>
      </c>
      <c r="H23" s="49">
        <f t="shared" si="2"/>
        <v>7979.1648800000012</v>
      </c>
      <c r="I23" s="31">
        <f t="shared" si="3"/>
        <v>56.191236600000011</v>
      </c>
      <c r="J23" s="68">
        <f t="shared" si="4"/>
        <v>74.921648800000014</v>
      </c>
      <c r="K23" s="17"/>
      <c r="L23" s="36">
        <v>16</v>
      </c>
      <c r="M23" s="30">
        <f t="shared" si="11"/>
        <v>5797.6820000000007</v>
      </c>
      <c r="N23" s="43">
        <f t="shared" si="5"/>
        <v>1159.5364000000002</v>
      </c>
      <c r="O23" s="43">
        <v>784.56</v>
      </c>
      <c r="P23" s="43">
        <f t="shared" si="6"/>
        <v>7741.7784000000011</v>
      </c>
      <c r="Q23" s="43">
        <v>260</v>
      </c>
      <c r="R23" s="52">
        <v>227</v>
      </c>
      <c r="S23" s="49">
        <f t="shared" si="7"/>
        <v>8228.7784000000011</v>
      </c>
      <c r="T23" s="31">
        <f t="shared" si="8"/>
        <v>58.063338000000009</v>
      </c>
      <c r="U23" s="68">
        <f t="shared" si="9"/>
        <v>77.417784000000012</v>
      </c>
      <c r="V23" s="24"/>
      <c r="W23" s="24"/>
      <c r="X23" s="24"/>
      <c r="Y23" s="25"/>
      <c r="Z23" s="25"/>
      <c r="AA23" s="26"/>
      <c r="AB23" s="24"/>
      <c r="AC23" s="24"/>
      <c r="AD23" s="27"/>
    </row>
    <row r="24" spans="1:30" s="18" customFormat="1" ht="17.100000000000001" customHeight="1">
      <c r="A24" s="36">
        <v>17</v>
      </c>
      <c r="B24" s="30">
        <f t="shared" si="10"/>
        <v>5680.4562999999998</v>
      </c>
      <c r="C24" s="43">
        <f t="shared" si="0"/>
        <v>1136.0912599999999</v>
      </c>
      <c r="D24" s="43">
        <v>757.09</v>
      </c>
      <c r="E24" s="43">
        <f t="shared" si="1"/>
        <v>7573.6375600000001</v>
      </c>
      <c r="F24" s="43">
        <v>260</v>
      </c>
      <c r="G24" s="52">
        <v>227</v>
      </c>
      <c r="H24" s="49">
        <f t="shared" si="2"/>
        <v>8060.6375600000001</v>
      </c>
      <c r="I24" s="31">
        <f t="shared" si="3"/>
        <v>56.802281700000002</v>
      </c>
      <c r="J24" s="68">
        <f t="shared" si="4"/>
        <v>75.736375600000002</v>
      </c>
      <c r="K24" s="17"/>
      <c r="L24" s="36">
        <v>17</v>
      </c>
      <c r="M24" s="30">
        <f t="shared" si="11"/>
        <v>5867.8152500000006</v>
      </c>
      <c r="N24" s="43">
        <f t="shared" si="5"/>
        <v>1173.56305</v>
      </c>
      <c r="O24" s="43">
        <v>784.56</v>
      </c>
      <c r="P24" s="43">
        <f t="shared" si="6"/>
        <v>7825.9382999999998</v>
      </c>
      <c r="Q24" s="43">
        <v>260</v>
      </c>
      <c r="R24" s="52">
        <v>227</v>
      </c>
      <c r="S24" s="49">
        <f t="shared" si="7"/>
        <v>8312.9382999999998</v>
      </c>
      <c r="T24" s="31">
        <f t="shared" si="8"/>
        <v>58.694537249999996</v>
      </c>
      <c r="U24" s="68">
        <f t="shared" si="9"/>
        <v>78.259383</v>
      </c>
      <c r="V24" s="24"/>
      <c r="W24" s="24"/>
      <c r="X24" s="24"/>
      <c r="Y24" s="25"/>
      <c r="Z24" s="25"/>
      <c r="AA24" s="26"/>
      <c r="AB24" s="24"/>
      <c r="AC24" s="24"/>
      <c r="AD24" s="27"/>
    </row>
    <row r="25" spans="1:30" s="18" customFormat="1" ht="17.100000000000001" customHeight="1">
      <c r="A25" s="36">
        <v>18</v>
      </c>
      <c r="B25" s="30">
        <f t="shared" si="10"/>
        <v>5748.3502000000008</v>
      </c>
      <c r="C25" s="43">
        <f t="shared" si="0"/>
        <v>1149.6700400000002</v>
      </c>
      <c r="D25" s="43">
        <v>757.09</v>
      </c>
      <c r="E25" s="43">
        <f t="shared" si="1"/>
        <v>7655.1102400000009</v>
      </c>
      <c r="F25" s="43">
        <v>260</v>
      </c>
      <c r="G25" s="52">
        <v>227</v>
      </c>
      <c r="H25" s="49">
        <f t="shared" si="2"/>
        <v>8142.1102400000009</v>
      </c>
      <c r="I25" s="31">
        <f t="shared" si="3"/>
        <v>57.413326800000007</v>
      </c>
      <c r="J25" s="68">
        <f t="shared" si="4"/>
        <v>76.551102400000005</v>
      </c>
      <c r="K25" s="17"/>
      <c r="L25" s="36">
        <v>18</v>
      </c>
      <c r="M25" s="30">
        <f t="shared" si="11"/>
        <v>5937.9485000000004</v>
      </c>
      <c r="N25" s="43">
        <f t="shared" si="5"/>
        <v>1187.5897</v>
      </c>
      <c r="O25" s="43">
        <v>784.56</v>
      </c>
      <c r="P25" s="43">
        <f t="shared" si="6"/>
        <v>7910.0982000000004</v>
      </c>
      <c r="Q25" s="43">
        <v>260</v>
      </c>
      <c r="R25" s="52">
        <v>227</v>
      </c>
      <c r="S25" s="49">
        <f t="shared" si="7"/>
        <v>8397.0982000000004</v>
      </c>
      <c r="T25" s="31">
        <f t="shared" si="8"/>
        <v>59.325736500000005</v>
      </c>
      <c r="U25" s="68">
        <f t="shared" si="9"/>
        <v>79.100982000000002</v>
      </c>
      <c r="V25" s="24"/>
      <c r="W25" s="24"/>
      <c r="X25" s="24"/>
      <c r="Y25" s="25"/>
      <c r="Z25" s="25"/>
      <c r="AA25" s="26"/>
      <c r="AB25" s="24"/>
      <c r="AC25" s="24"/>
      <c r="AD25" s="27"/>
    </row>
    <row r="26" spans="1:30" s="18" customFormat="1" ht="17.100000000000001" customHeight="1">
      <c r="A26" s="36">
        <v>19</v>
      </c>
      <c r="B26" s="30">
        <f t="shared" si="10"/>
        <v>5816.2440999999999</v>
      </c>
      <c r="C26" s="43">
        <f t="shared" si="0"/>
        <v>1163.24882</v>
      </c>
      <c r="D26" s="43">
        <v>757.09</v>
      </c>
      <c r="E26" s="43">
        <f t="shared" si="1"/>
        <v>7736.5829199999998</v>
      </c>
      <c r="F26" s="43">
        <v>260</v>
      </c>
      <c r="G26" s="52">
        <v>227</v>
      </c>
      <c r="H26" s="49">
        <f t="shared" si="2"/>
        <v>8223.5829200000007</v>
      </c>
      <c r="I26" s="31">
        <f t="shared" si="3"/>
        <v>58.024371899999991</v>
      </c>
      <c r="J26" s="68">
        <f t="shared" si="4"/>
        <v>77.365829199999993</v>
      </c>
      <c r="K26" s="17"/>
      <c r="L26" s="36">
        <v>19</v>
      </c>
      <c r="M26" s="30">
        <f t="shared" si="11"/>
        <v>6008.0817500000003</v>
      </c>
      <c r="N26" s="43">
        <f t="shared" si="5"/>
        <v>1201.61635</v>
      </c>
      <c r="O26" s="43">
        <v>784.56</v>
      </c>
      <c r="P26" s="43">
        <f t="shared" si="6"/>
        <v>7994.2581000000009</v>
      </c>
      <c r="Q26" s="43">
        <v>260</v>
      </c>
      <c r="R26" s="52">
        <v>227</v>
      </c>
      <c r="S26" s="49">
        <f t="shared" si="7"/>
        <v>8481.2581000000009</v>
      </c>
      <c r="T26" s="31">
        <f t="shared" si="8"/>
        <v>59.95693575</v>
      </c>
      <c r="U26" s="68">
        <f t="shared" si="9"/>
        <v>79.942581000000004</v>
      </c>
      <c r="V26" s="24"/>
      <c r="W26" s="24"/>
      <c r="X26" s="24"/>
      <c r="Y26" s="25"/>
      <c r="Z26" s="25"/>
      <c r="AA26" s="26"/>
      <c r="AB26" s="24"/>
      <c r="AC26" s="24"/>
      <c r="AD26" s="27"/>
    </row>
    <row r="27" spans="1:30" s="18" customFormat="1" ht="17.100000000000001" customHeight="1">
      <c r="A27" s="36">
        <v>20</v>
      </c>
      <c r="B27" s="30">
        <f t="shared" si="10"/>
        <v>5884.1380000000008</v>
      </c>
      <c r="C27" s="43">
        <f t="shared" si="0"/>
        <v>1176.8276000000001</v>
      </c>
      <c r="D27" s="43">
        <v>757.09</v>
      </c>
      <c r="E27" s="43">
        <f t="shared" si="1"/>
        <v>7818.0556000000015</v>
      </c>
      <c r="F27" s="43">
        <v>260</v>
      </c>
      <c r="G27" s="52">
        <v>227</v>
      </c>
      <c r="H27" s="49">
        <f t="shared" si="2"/>
        <v>8305.0556000000015</v>
      </c>
      <c r="I27" s="31">
        <f t="shared" si="3"/>
        <v>58.635417000000004</v>
      </c>
      <c r="J27" s="68">
        <f t="shared" si="4"/>
        <v>78.18055600000001</v>
      </c>
      <c r="K27" s="17"/>
      <c r="L27" s="36">
        <v>20</v>
      </c>
      <c r="M27" s="30">
        <f t="shared" si="11"/>
        <v>6078.2150000000001</v>
      </c>
      <c r="N27" s="43">
        <f t="shared" si="5"/>
        <v>1215.643</v>
      </c>
      <c r="O27" s="43">
        <v>784.56</v>
      </c>
      <c r="P27" s="43">
        <f t="shared" si="6"/>
        <v>8078.4179999999997</v>
      </c>
      <c r="Q27" s="43">
        <v>260</v>
      </c>
      <c r="R27" s="52">
        <v>227</v>
      </c>
      <c r="S27" s="49">
        <f t="shared" si="7"/>
        <v>8565.4179999999997</v>
      </c>
      <c r="T27" s="31">
        <f t="shared" si="8"/>
        <v>60.588134999999994</v>
      </c>
      <c r="U27" s="68">
        <f t="shared" si="9"/>
        <v>80.784179999999992</v>
      </c>
      <c r="V27" s="24"/>
      <c r="W27" s="24"/>
      <c r="X27" s="24"/>
      <c r="Y27" s="25"/>
      <c r="Z27" s="25"/>
      <c r="AA27" s="26"/>
      <c r="AB27" s="24"/>
      <c r="AC27" s="24"/>
      <c r="AD27" s="27"/>
    </row>
    <row r="28" spans="1:30" s="18" customFormat="1" ht="17.100000000000001" customHeight="1">
      <c r="A28" s="36">
        <v>21</v>
      </c>
      <c r="B28" s="30">
        <f t="shared" si="10"/>
        <v>5952.0319</v>
      </c>
      <c r="C28" s="43">
        <f t="shared" si="0"/>
        <v>1190.4063800000001</v>
      </c>
      <c r="D28" s="43">
        <v>757.09</v>
      </c>
      <c r="E28" s="43">
        <f t="shared" si="1"/>
        <v>7899.5282800000004</v>
      </c>
      <c r="F28" s="43">
        <v>260</v>
      </c>
      <c r="G28" s="52">
        <v>227</v>
      </c>
      <c r="H28" s="49">
        <f t="shared" si="2"/>
        <v>8386.5282800000004</v>
      </c>
      <c r="I28" s="31">
        <f t="shared" si="3"/>
        <v>59.246462100000002</v>
      </c>
      <c r="J28" s="68">
        <f t="shared" si="4"/>
        <v>78.995282799999998</v>
      </c>
      <c r="K28" s="17"/>
      <c r="L28" s="36">
        <v>21</v>
      </c>
      <c r="M28" s="30">
        <f t="shared" si="11"/>
        <v>6148.34825</v>
      </c>
      <c r="N28" s="43">
        <f t="shared" si="5"/>
        <v>1229.66965</v>
      </c>
      <c r="O28" s="43">
        <v>784.56</v>
      </c>
      <c r="P28" s="43">
        <f t="shared" si="6"/>
        <v>8162.5779000000002</v>
      </c>
      <c r="Q28" s="43">
        <v>260</v>
      </c>
      <c r="R28" s="52">
        <v>227</v>
      </c>
      <c r="S28" s="49">
        <f t="shared" si="7"/>
        <v>8649.5779000000002</v>
      </c>
      <c r="T28" s="31">
        <f t="shared" si="8"/>
        <v>61.219334250000003</v>
      </c>
      <c r="U28" s="68">
        <f t="shared" si="9"/>
        <v>81.625779000000009</v>
      </c>
      <c r="V28" s="24"/>
      <c r="W28" s="24"/>
      <c r="X28" s="24"/>
      <c r="Y28" s="25"/>
      <c r="Z28" s="25"/>
      <c r="AA28" s="26"/>
      <c r="AB28" s="24"/>
      <c r="AC28" s="24"/>
      <c r="AD28" s="27"/>
    </row>
    <row r="29" spans="1:30" s="18" customFormat="1" ht="17.100000000000001" customHeight="1">
      <c r="A29" s="36">
        <v>22</v>
      </c>
      <c r="B29" s="30">
        <f t="shared" si="10"/>
        <v>6019.9258</v>
      </c>
      <c r="C29" s="43">
        <f t="shared" si="0"/>
        <v>1203.98516</v>
      </c>
      <c r="D29" s="43">
        <v>757.09</v>
      </c>
      <c r="E29" s="43">
        <f t="shared" si="1"/>
        <v>7981.0009600000003</v>
      </c>
      <c r="F29" s="43">
        <v>260</v>
      </c>
      <c r="G29" s="52">
        <v>227</v>
      </c>
      <c r="H29" s="49">
        <f t="shared" si="2"/>
        <v>8468.0009600000012</v>
      </c>
      <c r="I29" s="31">
        <f t="shared" si="3"/>
        <v>59.857507200000001</v>
      </c>
      <c r="J29" s="68">
        <f t="shared" si="4"/>
        <v>79.810009600000001</v>
      </c>
      <c r="K29" s="17"/>
      <c r="L29" s="36">
        <v>22</v>
      </c>
      <c r="M29" s="30">
        <f t="shared" si="11"/>
        <v>6218.4814999999999</v>
      </c>
      <c r="N29" s="43">
        <f t="shared" si="5"/>
        <v>1243.6963000000001</v>
      </c>
      <c r="O29" s="43">
        <v>784.56</v>
      </c>
      <c r="P29" s="43">
        <f t="shared" si="6"/>
        <v>8246.737799999999</v>
      </c>
      <c r="Q29" s="43">
        <v>260</v>
      </c>
      <c r="R29" s="52">
        <v>227</v>
      </c>
      <c r="S29" s="49">
        <f t="shared" si="7"/>
        <v>8733.737799999999</v>
      </c>
      <c r="T29" s="31">
        <f t="shared" si="8"/>
        <v>61.850533499999997</v>
      </c>
      <c r="U29" s="68">
        <f t="shared" si="9"/>
        <v>82.467377999999997</v>
      </c>
      <c r="V29" s="24"/>
      <c r="W29" s="24"/>
      <c r="X29" s="24"/>
      <c r="Y29" s="25"/>
      <c r="Z29" s="25"/>
      <c r="AA29" s="26"/>
      <c r="AB29" s="24"/>
      <c r="AC29" s="24"/>
      <c r="AD29" s="27"/>
    </row>
    <row r="30" spans="1:30" s="18" customFormat="1" ht="17.100000000000001" customHeight="1">
      <c r="A30" s="36">
        <v>23</v>
      </c>
      <c r="B30" s="30">
        <f t="shared" si="10"/>
        <v>6087.8197</v>
      </c>
      <c r="C30" s="43">
        <f t="shared" si="0"/>
        <v>1217.56394</v>
      </c>
      <c r="D30" s="43">
        <v>757.09</v>
      </c>
      <c r="E30" s="43">
        <f t="shared" si="1"/>
        <v>8062.4736400000002</v>
      </c>
      <c r="F30" s="43">
        <v>260</v>
      </c>
      <c r="G30" s="52">
        <v>227</v>
      </c>
      <c r="H30" s="49">
        <f t="shared" si="2"/>
        <v>8549.4736400000002</v>
      </c>
      <c r="I30" s="31">
        <f t="shared" si="3"/>
        <v>60.468552299999999</v>
      </c>
      <c r="J30" s="68">
        <f t="shared" si="4"/>
        <v>80.624736400000003</v>
      </c>
      <c r="K30" s="17"/>
      <c r="L30" s="36">
        <v>23</v>
      </c>
      <c r="M30" s="30">
        <f t="shared" si="11"/>
        <v>6288.6147500000006</v>
      </c>
      <c r="N30" s="43">
        <f t="shared" si="5"/>
        <v>1257.7229500000001</v>
      </c>
      <c r="O30" s="43">
        <v>784.56</v>
      </c>
      <c r="P30" s="43">
        <f t="shared" si="6"/>
        <v>8330.8977000000014</v>
      </c>
      <c r="Q30" s="43">
        <v>260</v>
      </c>
      <c r="R30" s="52">
        <v>227</v>
      </c>
      <c r="S30" s="49">
        <f t="shared" si="7"/>
        <v>8817.8977000000014</v>
      </c>
      <c r="T30" s="31">
        <f t="shared" si="8"/>
        <v>62.481732750000006</v>
      </c>
      <c r="U30" s="68">
        <f t="shared" si="9"/>
        <v>83.308977000000013</v>
      </c>
      <c r="V30" s="24"/>
      <c r="W30" s="24"/>
      <c r="X30" s="24"/>
      <c r="Y30" s="25"/>
      <c r="Z30" s="25"/>
      <c r="AA30" s="26"/>
      <c r="AB30" s="24"/>
      <c r="AC30" s="24"/>
      <c r="AD30" s="27"/>
    </row>
    <row r="31" spans="1:30" s="18" customFormat="1" ht="17.100000000000001" customHeight="1">
      <c r="A31" s="36">
        <v>24</v>
      </c>
      <c r="B31" s="30">
        <f t="shared" si="10"/>
        <v>6155.7136</v>
      </c>
      <c r="C31" s="43">
        <f t="shared" si="0"/>
        <v>1231.1427200000001</v>
      </c>
      <c r="D31" s="43">
        <v>757.09</v>
      </c>
      <c r="E31" s="43">
        <f t="shared" si="1"/>
        <v>8143.94632</v>
      </c>
      <c r="F31" s="43">
        <v>260</v>
      </c>
      <c r="G31" s="52">
        <v>227</v>
      </c>
      <c r="H31" s="49">
        <f t="shared" si="2"/>
        <v>8630.9463199999991</v>
      </c>
      <c r="I31" s="31">
        <f t="shared" si="3"/>
        <v>61.079597400000004</v>
      </c>
      <c r="J31" s="68">
        <f t="shared" si="4"/>
        <v>81.439463200000006</v>
      </c>
      <c r="K31" s="17"/>
      <c r="L31" s="36">
        <v>24</v>
      </c>
      <c r="M31" s="30">
        <f t="shared" si="11"/>
        <v>6358.7480000000005</v>
      </c>
      <c r="N31" s="43">
        <f t="shared" si="5"/>
        <v>1271.7496000000001</v>
      </c>
      <c r="O31" s="43">
        <v>784.56</v>
      </c>
      <c r="P31" s="43">
        <f t="shared" si="6"/>
        <v>8415.0576000000001</v>
      </c>
      <c r="Q31" s="43">
        <v>260</v>
      </c>
      <c r="R31" s="52">
        <v>227</v>
      </c>
      <c r="S31" s="49">
        <f t="shared" si="7"/>
        <v>8902.0576000000001</v>
      </c>
      <c r="T31" s="31">
        <f t="shared" si="8"/>
        <v>63.112932000000001</v>
      </c>
      <c r="U31" s="68">
        <f t="shared" si="9"/>
        <v>84.150576000000001</v>
      </c>
      <c r="V31" s="24"/>
      <c r="W31" s="24"/>
      <c r="X31" s="24"/>
      <c r="Y31" s="25"/>
      <c r="Z31" s="25"/>
      <c r="AA31" s="26"/>
      <c r="AB31" s="24"/>
      <c r="AC31" s="24"/>
      <c r="AD31" s="27"/>
    </row>
    <row r="32" spans="1:30" s="18" customFormat="1" ht="17.100000000000001" customHeight="1" thickBot="1">
      <c r="A32" s="37">
        <v>25</v>
      </c>
      <c r="B32" s="33">
        <f t="shared" si="10"/>
        <v>6223.6075000000001</v>
      </c>
      <c r="C32" s="70">
        <f t="shared" si="0"/>
        <v>1244.7214999999999</v>
      </c>
      <c r="D32" s="70">
        <v>757.09</v>
      </c>
      <c r="E32" s="70">
        <f t="shared" si="1"/>
        <v>8225.4189999999999</v>
      </c>
      <c r="F32" s="70">
        <v>260</v>
      </c>
      <c r="G32" s="78">
        <v>227</v>
      </c>
      <c r="H32" s="76">
        <f t="shared" si="2"/>
        <v>8712.4189999999999</v>
      </c>
      <c r="I32" s="34">
        <f t="shared" si="3"/>
        <v>61.690642499999996</v>
      </c>
      <c r="J32" s="69">
        <f t="shared" si="4"/>
        <v>82.254189999999994</v>
      </c>
      <c r="K32" s="17"/>
      <c r="L32" s="37">
        <v>25</v>
      </c>
      <c r="M32" s="33">
        <f t="shared" si="11"/>
        <v>6428.8812500000004</v>
      </c>
      <c r="N32" s="70">
        <f t="shared" si="5"/>
        <v>1285.7762499999999</v>
      </c>
      <c r="O32" s="70">
        <v>784.56</v>
      </c>
      <c r="P32" s="70">
        <f t="shared" si="6"/>
        <v>8499.2175000000007</v>
      </c>
      <c r="Q32" s="70">
        <v>260</v>
      </c>
      <c r="R32" s="78">
        <v>227</v>
      </c>
      <c r="S32" s="76">
        <f t="shared" si="7"/>
        <v>8986.2175000000007</v>
      </c>
      <c r="T32" s="34">
        <f t="shared" si="8"/>
        <v>63.744131250000002</v>
      </c>
      <c r="U32" s="69">
        <f t="shared" si="9"/>
        <v>84.992175000000003</v>
      </c>
      <c r="V32" s="24"/>
      <c r="W32" s="24"/>
      <c r="X32" s="24"/>
      <c r="Y32" s="25"/>
      <c r="Z32" s="25"/>
      <c r="AA32" s="26"/>
      <c r="AB32" s="24"/>
      <c r="AC32" s="24"/>
      <c r="AD32" s="27"/>
    </row>
    <row r="33" spans="1:30" ht="14.25" hidden="1" customHeight="1">
      <c r="G33" s="7"/>
      <c r="H33" s="8"/>
      <c r="I33" s="8"/>
      <c r="J33" s="8"/>
      <c r="N33" s="71">
        <f t="shared" ref="N33:N34" si="12">M33*19.042%</f>
        <v>0</v>
      </c>
      <c r="O33" s="71">
        <f t="shared" ref="O33:O34" si="13">(M33+N33)*19.9934%</f>
        <v>0</v>
      </c>
      <c r="P33" s="71">
        <f t="shared" ref="P33:P34" si="14">+P32</f>
        <v>8499.2175000000007</v>
      </c>
      <c r="R33" s="7"/>
      <c r="S33" s="8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idden="1">
      <c r="G34" s="7"/>
      <c r="H34" s="8"/>
      <c r="I34" s="8"/>
      <c r="J34" s="8"/>
      <c r="N34" s="30">
        <f t="shared" si="12"/>
        <v>0</v>
      </c>
      <c r="O34" s="30">
        <f t="shared" si="13"/>
        <v>0</v>
      </c>
      <c r="P34" s="30">
        <f t="shared" si="14"/>
        <v>8499.2175000000007</v>
      </c>
      <c r="R34" s="7"/>
      <c r="S34" s="8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90"/>
      <c r="B35" s="90"/>
      <c r="C35" s="90"/>
      <c r="D35" s="90"/>
      <c r="E35" s="90"/>
      <c r="F35" s="90"/>
      <c r="G35" s="90"/>
      <c r="H35" s="90"/>
      <c r="I35" s="60"/>
      <c r="J35" s="60"/>
      <c r="L35" s="90"/>
      <c r="M35" s="90"/>
      <c r="N35" s="90"/>
      <c r="O35" s="90"/>
      <c r="P35" s="90"/>
      <c r="Q35" s="90"/>
      <c r="R35" s="90"/>
      <c r="S35" s="90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</sheetData>
  <mergeCells count="2">
    <mergeCell ref="A35:H35"/>
    <mergeCell ref="L35:S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2" workbookViewId="0">
      <selection activeCell="D9" sqref="D9"/>
    </sheetView>
  </sheetViews>
  <sheetFormatPr baseColWidth="10" defaultRowHeight="12.75"/>
  <cols>
    <col min="1" max="4" width="6.85546875" customWidth="1"/>
    <col min="5" max="6" width="6.85546875" style="2" customWidth="1"/>
    <col min="7" max="7" width="6.85546875" customWidth="1"/>
    <col min="8" max="10" width="6.85546875" style="3" customWidth="1"/>
    <col min="11" max="11" width="23.5703125" customWidth="1"/>
    <col min="12" max="15" width="6.85546875" customWidth="1"/>
    <col min="16" max="17" width="6.85546875" style="2" customWidth="1"/>
    <col min="18" max="18" width="6.85546875" customWidth="1"/>
    <col min="19" max="19" width="6.85546875" style="3" customWidth="1"/>
    <col min="20" max="20" width="6.85546875" style="2" customWidth="1"/>
    <col min="21" max="21" width="6.85546875" customWidth="1"/>
    <col min="22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72" t="s">
        <v>45</v>
      </c>
      <c r="L2" s="72" t="s">
        <v>45</v>
      </c>
    </row>
    <row r="3" spans="1:30" ht="13.5" thickBot="1">
      <c r="A3" s="28" t="s">
        <v>27</v>
      </c>
      <c r="S3" s="28" t="s">
        <v>42</v>
      </c>
    </row>
    <row r="4" spans="1:30" ht="16.5" thickBot="1">
      <c r="A4" s="3" t="s">
        <v>12</v>
      </c>
      <c r="E4" s="4"/>
      <c r="F4" s="4"/>
      <c r="G4" s="73" t="s">
        <v>46</v>
      </c>
      <c r="H4" s="79"/>
      <c r="I4" s="79"/>
      <c r="J4" s="75"/>
      <c r="K4" s="5"/>
      <c r="L4" s="3" t="s">
        <v>13</v>
      </c>
      <c r="P4" s="4"/>
      <c r="Q4" s="73" t="s">
        <v>46</v>
      </c>
      <c r="R4" s="79"/>
      <c r="S4" s="79"/>
      <c r="T4" s="75"/>
      <c r="U4" s="5"/>
      <c r="V4" s="21"/>
      <c r="W4" s="22"/>
      <c r="X4" s="4"/>
      <c r="Y4" s="5"/>
      <c r="Z4" s="9"/>
      <c r="AA4" s="9"/>
      <c r="AB4" s="5"/>
      <c r="AC4" s="5"/>
      <c r="AD4" s="5"/>
    </row>
    <row r="5" spans="1:30" ht="21" customHeight="1" thickBot="1">
      <c r="E5" s="47"/>
      <c r="P5" s="47"/>
      <c r="T5" s="9"/>
      <c r="U5" s="5"/>
      <c r="V5" s="21"/>
      <c r="W5" s="22"/>
      <c r="X5" s="4"/>
      <c r="Y5" s="5"/>
      <c r="Z5" s="9"/>
      <c r="AA5" s="9"/>
      <c r="AB5" s="5"/>
      <c r="AC5" s="5"/>
      <c r="AD5" s="5"/>
    </row>
    <row r="6" spans="1:30" s="12" customFormat="1" ht="24.75" customHeight="1">
      <c r="A6" s="64" t="s">
        <v>2</v>
      </c>
      <c r="B6" s="65" t="s">
        <v>1</v>
      </c>
      <c r="C6" s="66" t="s">
        <v>3</v>
      </c>
      <c r="D6" s="65" t="s">
        <v>4</v>
      </c>
      <c r="E6" s="65" t="s">
        <v>49</v>
      </c>
      <c r="F6" s="65" t="s">
        <v>47</v>
      </c>
      <c r="G6" s="65" t="s">
        <v>48</v>
      </c>
      <c r="H6" s="65" t="s">
        <v>5</v>
      </c>
      <c r="I6" s="65" t="s">
        <v>43</v>
      </c>
      <c r="J6" s="67" t="s">
        <v>44</v>
      </c>
      <c r="K6" s="16"/>
      <c r="L6" s="64" t="s">
        <v>2</v>
      </c>
      <c r="M6" s="65" t="s">
        <v>1</v>
      </c>
      <c r="N6" s="66" t="s">
        <v>3</v>
      </c>
      <c r="O6" s="65" t="s">
        <v>4</v>
      </c>
      <c r="P6" s="65" t="s">
        <v>49</v>
      </c>
      <c r="Q6" s="65" t="s">
        <v>47</v>
      </c>
      <c r="R6" s="65" t="s">
        <v>48</v>
      </c>
      <c r="S6" s="65" t="s">
        <v>5</v>
      </c>
      <c r="T6" s="65" t="s">
        <v>43</v>
      </c>
      <c r="U6" s="67" t="s">
        <v>44</v>
      </c>
      <c r="V6" s="20"/>
      <c r="W6" s="20"/>
      <c r="X6" s="20"/>
      <c r="Y6" s="20"/>
      <c r="Z6" s="20"/>
      <c r="AA6" s="20"/>
      <c r="AB6" s="20"/>
      <c r="AC6" s="20"/>
      <c r="AD6" s="23"/>
    </row>
    <row r="7" spans="1:30" s="54" customFormat="1" ht="17.100000000000001" customHeight="1">
      <c r="A7" s="53" t="s">
        <v>6</v>
      </c>
      <c r="B7" s="43">
        <f>(2939.68+559.71+342.94)+768.47</f>
        <v>4610.8</v>
      </c>
      <c r="C7" s="43">
        <f>B7*20/100</f>
        <v>922.16</v>
      </c>
      <c r="D7" s="43">
        <v>772.63</v>
      </c>
      <c r="E7" s="43">
        <f>SUM(B7:D7)</f>
        <v>6305.59</v>
      </c>
      <c r="F7" s="43">
        <v>260</v>
      </c>
      <c r="G7" s="52">
        <v>227</v>
      </c>
      <c r="H7" s="49">
        <f>SUM(E7:G7)</f>
        <v>6792.59</v>
      </c>
      <c r="I7" s="31">
        <f>E7/200*1.5</f>
        <v>47.291924999999999</v>
      </c>
      <c r="J7" s="68">
        <f>E7/200*2</f>
        <v>63.055900000000001</v>
      </c>
      <c r="K7" s="24"/>
      <c r="L7" s="53" t="s">
        <v>6</v>
      </c>
      <c r="M7" s="43">
        <f>(2888.92+550.04+342.94)+756.38</f>
        <v>4538.28</v>
      </c>
      <c r="N7" s="43">
        <f>M7*20/100</f>
        <v>907.65599999999995</v>
      </c>
      <c r="O7" s="43">
        <v>759.3</v>
      </c>
      <c r="P7" s="43">
        <f>SUM(M7:O7)</f>
        <v>6205.2359999999999</v>
      </c>
      <c r="Q7" s="43">
        <v>260</v>
      </c>
      <c r="R7" s="52">
        <v>227</v>
      </c>
      <c r="S7" s="49">
        <f>SUM(P7:R7)</f>
        <v>6692.2359999999999</v>
      </c>
      <c r="T7" s="31">
        <f>P7/200*1.5</f>
        <v>46.539270000000002</v>
      </c>
      <c r="U7" s="68">
        <f>P7/200*2</f>
        <v>62.05236</v>
      </c>
      <c r="V7" s="24"/>
      <c r="W7" s="24"/>
      <c r="X7" s="24"/>
      <c r="Y7" s="25"/>
      <c r="Z7" s="25"/>
      <c r="AA7" s="26"/>
      <c r="AB7" s="24"/>
      <c r="AC7" s="24"/>
      <c r="AD7" s="27"/>
    </row>
    <row r="8" spans="1:30" s="18" customFormat="1" ht="17.100000000000001" customHeight="1">
      <c r="A8" s="36">
        <v>1</v>
      </c>
      <c r="B8" s="30">
        <f>($B$7*1.5%*A8)+$B$7</f>
        <v>4679.9620000000004</v>
      </c>
      <c r="C8" s="43">
        <f t="shared" ref="C8:C32" si="0">B8*20/100</f>
        <v>935.99240000000009</v>
      </c>
      <c r="D8" s="43">
        <v>772.63</v>
      </c>
      <c r="E8" s="43">
        <f t="shared" ref="E8:E32" si="1">SUM(B8:D8)</f>
        <v>6388.5844000000006</v>
      </c>
      <c r="F8" s="43">
        <v>260</v>
      </c>
      <c r="G8" s="52">
        <v>227</v>
      </c>
      <c r="H8" s="49">
        <f t="shared" ref="H8:H32" si="2">SUM(E8:G8)</f>
        <v>6875.5844000000006</v>
      </c>
      <c r="I8" s="31">
        <f t="shared" ref="I8:I32" si="3">E8/200*1.5</f>
        <v>47.914383000000001</v>
      </c>
      <c r="J8" s="68">
        <f t="shared" ref="J8:J32" si="4">E8/200*2</f>
        <v>63.885844000000006</v>
      </c>
      <c r="K8" s="17"/>
      <c r="L8" s="36">
        <v>1</v>
      </c>
      <c r="M8" s="30">
        <f>($M$7*1.5%*L8)+$M$7</f>
        <v>4606.3541999999998</v>
      </c>
      <c r="N8" s="43">
        <f t="shared" ref="N8:N32" si="5">M8*20/100</f>
        <v>921.27084000000002</v>
      </c>
      <c r="O8" s="43">
        <v>759.3</v>
      </c>
      <c r="P8" s="43">
        <f t="shared" ref="P8:P32" si="6">SUM(M8:O8)</f>
        <v>6286.9250400000001</v>
      </c>
      <c r="Q8" s="43">
        <v>260</v>
      </c>
      <c r="R8" s="52">
        <v>227</v>
      </c>
      <c r="S8" s="49">
        <f t="shared" ref="S8:S32" si="7">SUM(P8:R8)</f>
        <v>6773.9250400000001</v>
      </c>
      <c r="T8" s="31">
        <f t="shared" ref="T8:T32" si="8">P8/200*1.5</f>
        <v>47.151937799999999</v>
      </c>
      <c r="U8" s="68">
        <f t="shared" ref="U8:U32" si="9">P8/200*2</f>
        <v>62.869250399999999</v>
      </c>
      <c r="V8" s="24"/>
      <c r="W8" s="24"/>
      <c r="X8" s="24"/>
      <c r="Y8" s="25"/>
      <c r="Z8" s="25"/>
      <c r="AA8" s="26"/>
      <c r="AB8" s="24"/>
      <c r="AC8" s="24"/>
      <c r="AD8" s="27"/>
    </row>
    <row r="9" spans="1:30" s="18" customFormat="1" ht="17.100000000000001" customHeight="1">
      <c r="A9" s="36">
        <v>2</v>
      </c>
      <c r="B9" s="30">
        <f t="shared" ref="B9:B32" si="10">($B$7*1.5%*A9)+$B$7</f>
        <v>4749.1239999999998</v>
      </c>
      <c r="C9" s="43">
        <f t="shared" si="0"/>
        <v>949.82479999999998</v>
      </c>
      <c r="D9" s="43">
        <v>772.63</v>
      </c>
      <c r="E9" s="43">
        <f t="shared" si="1"/>
        <v>6471.5788000000002</v>
      </c>
      <c r="F9" s="43">
        <v>260</v>
      </c>
      <c r="G9" s="52">
        <v>227</v>
      </c>
      <c r="H9" s="49">
        <f t="shared" si="2"/>
        <v>6958.5788000000002</v>
      </c>
      <c r="I9" s="31">
        <f t="shared" si="3"/>
        <v>48.536841000000003</v>
      </c>
      <c r="J9" s="68">
        <f t="shared" si="4"/>
        <v>64.715788000000003</v>
      </c>
      <c r="K9" s="17"/>
      <c r="L9" s="36">
        <v>2</v>
      </c>
      <c r="M9" s="30">
        <f t="shared" ref="M9:M32" si="11">($M$7*1.5%*L9)+$M$7</f>
        <v>4674.4283999999998</v>
      </c>
      <c r="N9" s="43">
        <f t="shared" si="5"/>
        <v>934.88567999999998</v>
      </c>
      <c r="O9" s="43">
        <v>759.3</v>
      </c>
      <c r="P9" s="43">
        <f t="shared" si="6"/>
        <v>6368.6140800000003</v>
      </c>
      <c r="Q9" s="43">
        <v>260</v>
      </c>
      <c r="R9" s="52">
        <v>227</v>
      </c>
      <c r="S9" s="49">
        <f t="shared" si="7"/>
        <v>6855.6140800000003</v>
      </c>
      <c r="T9" s="31">
        <f t="shared" si="8"/>
        <v>47.764605600000003</v>
      </c>
      <c r="U9" s="68">
        <f t="shared" si="9"/>
        <v>63.686140800000004</v>
      </c>
      <c r="V9" s="24"/>
      <c r="W9" s="24"/>
      <c r="X9" s="24"/>
      <c r="Y9" s="25"/>
      <c r="Z9" s="25"/>
      <c r="AA9" s="26"/>
      <c r="AB9" s="24"/>
      <c r="AC9" s="24"/>
      <c r="AD9" s="27"/>
    </row>
    <row r="10" spans="1:30" s="18" customFormat="1" ht="17.100000000000001" customHeight="1">
      <c r="A10" s="36">
        <v>3</v>
      </c>
      <c r="B10" s="30">
        <f t="shared" si="10"/>
        <v>4818.2860000000001</v>
      </c>
      <c r="C10" s="43">
        <f t="shared" si="0"/>
        <v>963.65719999999999</v>
      </c>
      <c r="D10" s="43">
        <v>772.63</v>
      </c>
      <c r="E10" s="43">
        <f t="shared" si="1"/>
        <v>6554.5731999999998</v>
      </c>
      <c r="F10" s="43">
        <v>260</v>
      </c>
      <c r="G10" s="52">
        <v>227</v>
      </c>
      <c r="H10" s="49">
        <f t="shared" si="2"/>
        <v>7041.5731999999998</v>
      </c>
      <c r="I10" s="31">
        <f t="shared" si="3"/>
        <v>49.159299000000004</v>
      </c>
      <c r="J10" s="68">
        <f t="shared" si="4"/>
        <v>65.545732000000001</v>
      </c>
      <c r="K10" s="17"/>
      <c r="L10" s="36">
        <v>3</v>
      </c>
      <c r="M10" s="30">
        <f t="shared" si="11"/>
        <v>4742.5025999999998</v>
      </c>
      <c r="N10" s="43">
        <f t="shared" si="5"/>
        <v>948.50051999999994</v>
      </c>
      <c r="O10" s="43">
        <v>759.3</v>
      </c>
      <c r="P10" s="43">
        <f t="shared" si="6"/>
        <v>6450.3031199999996</v>
      </c>
      <c r="Q10" s="43">
        <v>260</v>
      </c>
      <c r="R10" s="52">
        <v>227</v>
      </c>
      <c r="S10" s="49">
        <f t="shared" si="7"/>
        <v>6937.3031199999996</v>
      </c>
      <c r="T10" s="31">
        <f t="shared" si="8"/>
        <v>48.377273399999993</v>
      </c>
      <c r="U10" s="68">
        <f t="shared" si="9"/>
        <v>64.503031199999995</v>
      </c>
      <c r="V10" s="24"/>
      <c r="W10" s="24"/>
      <c r="X10" s="24"/>
      <c r="Y10" s="25"/>
      <c r="Z10" s="25"/>
      <c r="AA10" s="26"/>
      <c r="AB10" s="24"/>
      <c r="AC10" s="24"/>
      <c r="AD10" s="27"/>
    </row>
    <row r="11" spans="1:30" s="18" customFormat="1" ht="17.100000000000001" customHeight="1">
      <c r="A11" s="36">
        <v>4</v>
      </c>
      <c r="B11" s="30">
        <f t="shared" si="10"/>
        <v>4887.4480000000003</v>
      </c>
      <c r="C11" s="43">
        <f t="shared" si="0"/>
        <v>977.48960000000011</v>
      </c>
      <c r="D11" s="43">
        <v>772.63</v>
      </c>
      <c r="E11" s="43">
        <f t="shared" si="1"/>
        <v>6637.5676000000003</v>
      </c>
      <c r="F11" s="43">
        <v>260</v>
      </c>
      <c r="G11" s="52">
        <v>227</v>
      </c>
      <c r="H11" s="49">
        <f t="shared" si="2"/>
        <v>7124.5676000000003</v>
      </c>
      <c r="I11" s="31">
        <f t="shared" si="3"/>
        <v>49.781756999999999</v>
      </c>
      <c r="J11" s="68">
        <f t="shared" si="4"/>
        <v>66.375675999999999</v>
      </c>
      <c r="K11" s="17"/>
      <c r="L11" s="36">
        <v>4</v>
      </c>
      <c r="M11" s="30">
        <f t="shared" si="11"/>
        <v>4810.5767999999998</v>
      </c>
      <c r="N11" s="43">
        <f t="shared" si="5"/>
        <v>962.1153599999999</v>
      </c>
      <c r="O11" s="43">
        <v>759.3</v>
      </c>
      <c r="P11" s="43">
        <f t="shared" si="6"/>
        <v>6531.9921599999998</v>
      </c>
      <c r="Q11" s="43">
        <v>260</v>
      </c>
      <c r="R11" s="52">
        <v>227</v>
      </c>
      <c r="S11" s="49">
        <f t="shared" si="7"/>
        <v>7018.9921599999998</v>
      </c>
      <c r="T11" s="31">
        <f t="shared" si="8"/>
        <v>48.989941200000004</v>
      </c>
      <c r="U11" s="68">
        <f t="shared" si="9"/>
        <v>65.319921600000001</v>
      </c>
      <c r="V11" s="24"/>
      <c r="W11" s="24"/>
      <c r="X11" s="24"/>
      <c r="Y11" s="25"/>
      <c r="Z11" s="25"/>
      <c r="AA11" s="26"/>
      <c r="AB11" s="24"/>
      <c r="AC11" s="24"/>
      <c r="AD11" s="27"/>
    </row>
    <row r="12" spans="1:30" s="18" customFormat="1" ht="17.100000000000001" customHeight="1">
      <c r="A12" s="36">
        <v>5</v>
      </c>
      <c r="B12" s="30">
        <f t="shared" si="10"/>
        <v>4956.6100000000006</v>
      </c>
      <c r="C12" s="43">
        <f t="shared" si="0"/>
        <v>991.32200000000012</v>
      </c>
      <c r="D12" s="43">
        <v>772.63</v>
      </c>
      <c r="E12" s="43">
        <f t="shared" si="1"/>
        <v>6720.5620000000008</v>
      </c>
      <c r="F12" s="43">
        <v>260</v>
      </c>
      <c r="G12" s="52">
        <v>227</v>
      </c>
      <c r="H12" s="49">
        <f t="shared" si="2"/>
        <v>7207.5620000000008</v>
      </c>
      <c r="I12" s="31">
        <f t="shared" si="3"/>
        <v>50.404215000000008</v>
      </c>
      <c r="J12" s="68">
        <f t="shared" si="4"/>
        <v>67.20562000000001</v>
      </c>
      <c r="K12" s="17"/>
      <c r="L12" s="36">
        <v>5</v>
      </c>
      <c r="M12" s="30">
        <f t="shared" si="11"/>
        <v>4878.6509999999998</v>
      </c>
      <c r="N12" s="43">
        <f t="shared" si="5"/>
        <v>975.73019999999985</v>
      </c>
      <c r="O12" s="43">
        <v>759.3</v>
      </c>
      <c r="P12" s="43">
        <f t="shared" si="6"/>
        <v>6613.6812</v>
      </c>
      <c r="Q12" s="43">
        <v>260</v>
      </c>
      <c r="R12" s="52">
        <v>227</v>
      </c>
      <c r="S12" s="49">
        <f t="shared" si="7"/>
        <v>7100.6812</v>
      </c>
      <c r="T12" s="31">
        <f t="shared" si="8"/>
        <v>49.602609000000001</v>
      </c>
      <c r="U12" s="68">
        <f t="shared" si="9"/>
        <v>66.136812000000006</v>
      </c>
      <c r="V12" s="24"/>
      <c r="W12" s="24"/>
      <c r="X12" s="24"/>
      <c r="Y12" s="25"/>
      <c r="Z12" s="25"/>
      <c r="AA12" s="26"/>
      <c r="AB12" s="24"/>
      <c r="AC12" s="24"/>
      <c r="AD12" s="27"/>
    </row>
    <row r="13" spans="1:30" s="18" customFormat="1" ht="17.100000000000001" customHeight="1">
      <c r="A13" s="36">
        <v>6</v>
      </c>
      <c r="B13" s="30">
        <f t="shared" si="10"/>
        <v>5025.7719999999999</v>
      </c>
      <c r="C13" s="43">
        <f t="shared" si="0"/>
        <v>1005.1544</v>
      </c>
      <c r="D13" s="43">
        <v>772.63</v>
      </c>
      <c r="E13" s="43">
        <f t="shared" si="1"/>
        <v>6803.5564000000004</v>
      </c>
      <c r="F13" s="43">
        <v>260</v>
      </c>
      <c r="G13" s="52">
        <v>227</v>
      </c>
      <c r="H13" s="49">
        <f t="shared" si="2"/>
        <v>7290.5564000000004</v>
      </c>
      <c r="I13" s="31">
        <f t="shared" si="3"/>
        <v>51.026673000000002</v>
      </c>
      <c r="J13" s="68">
        <f t="shared" si="4"/>
        <v>68.035564000000008</v>
      </c>
      <c r="K13" s="17"/>
      <c r="L13" s="36">
        <v>6</v>
      </c>
      <c r="M13" s="30">
        <f t="shared" si="11"/>
        <v>4946.7251999999999</v>
      </c>
      <c r="N13" s="43">
        <f t="shared" si="5"/>
        <v>989.34504000000004</v>
      </c>
      <c r="O13" s="43">
        <v>759.3</v>
      </c>
      <c r="P13" s="43">
        <f t="shared" si="6"/>
        <v>6695.3702400000002</v>
      </c>
      <c r="Q13" s="43">
        <v>260</v>
      </c>
      <c r="R13" s="52">
        <v>227</v>
      </c>
      <c r="S13" s="49">
        <f t="shared" si="7"/>
        <v>7182.3702400000002</v>
      </c>
      <c r="T13" s="31">
        <f t="shared" si="8"/>
        <v>50.215276799999998</v>
      </c>
      <c r="U13" s="68">
        <f t="shared" si="9"/>
        <v>66.953702399999997</v>
      </c>
      <c r="V13" s="24"/>
      <c r="W13" s="24"/>
      <c r="X13" s="24"/>
      <c r="Y13" s="25"/>
      <c r="Z13" s="25"/>
      <c r="AA13" s="26"/>
      <c r="AB13" s="24"/>
      <c r="AC13" s="24"/>
      <c r="AD13" s="27"/>
    </row>
    <row r="14" spans="1:30" s="18" customFormat="1" ht="17.100000000000001" customHeight="1">
      <c r="A14" s="36">
        <v>7</v>
      </c>
      <c r="B14" s="30">
        <f t="shared" si="10"/>
        <v>5094.9340000000002</v>
      </c>
      <c r="C14" s="43">
        <f t="shared" si="0"/>
        <v>1018.9868000000001</v>
      </c>
      <c r="D14" s="43">
        <v>772.63</v>
      </c>
      <c r="E14" s="43">
        <f t="shared" si="1"/>
        <v>6886.5508</v>
      </c>
      <c r="F14" s="43">
        <v>260</v>
      </c>
      <c r="G14" s="52">
        <v>227</v>
      </c>
      <c r="H14" s="49">
        <f t="shared" si="2"/>
        <v>7373.5508</v>
      </c>
      <c r="I14" s="31">
        <f t="shared" si="3"/>
        <v>51.649131000000004</v>
      </c>
      <c r="J14" s="68">
        <f t="shared" si="4"/>
        <v>68.865508000000005</v>
      </c>
      <c r="K14" s="17"/>
      <c r="L14" s="36">
        <v>7</v>
      </c>
      <c r="M14" s="30">
        <f t="shared" si="11"/>
        <v>5014.7993999999999</v>
      </c>
      <c r="N14" s="43">
        <f t="shared" si="5"/>
        <v>1002.95988</v>
      </c>
      <c r="O14" s="43">
        <v>759.3</v>
      </c>
      <c r="P14" s="43">
        <f t="shared" si="6"/>
        <v>6777.0592800000004</v>
      </c>
      <c r="Q14" s="43">
        <v>260</v>
      </c>
      <c r="R14" s="52">
        <v>227</v>
      </c>
      <c r="S14" s="49">
        <f t="shared" si="7"/>
        <v>7264.0592800000004</v>
      </c>
      <c r="T14" s="31">
        <f t="shared" si="8"/>
        <v>50.827944600000002</v>
      </c>
      <c r="U14" s="68">
        <f t="shared" si="9"/>
        <v>67.770592800000003</v>
      </c>
      <c r="V14" s="24"/>
      <c r="W14" s="24"/>
      <c r="X14" s="24"/>
      <c r="Y14" s="25"/>
      <c r="Z14" s="25"/>
      <c r="AA14" s="26"/>
      <c r="AB14" s="24"/>
      <c r="AC14" s="24"/>
      <c r="AD14" s="27"/>
    </row>
    <row r="15" spans="1:30" s="18" customFormat="1" ht="17.100000000000001" customHeight="1">
      <c r="A15" s="36">
        <v>8</v>
      </c>
      <c r="B15" s="30">
        <f t="shared" si="10"/>
        <v>5164.0960000000005</v>
      </c>
      <c r="C15" s="43">
        <f t="shared" si="0"/>
        <v>1032.8192000000001</v>
      </c>
      <c r="D15" s="43">
        <v>772.63</v>
      </c>
      <c r="E15" s="43">
        <f t="shared" si="1"/>
        <v>6969.5452000000005</v>
      </c>
      <c r="F15" s="43">
        <v>260</v>
      </c>
      <c r="G15" s="52">
        <v>227</v>
      </c>
      <c r="H15" s="49">
        <f t="shared" si="2"/>
        <v>7456.5452000000005</v>
      </c>
      <c r="I15" s="31">
        <f t="shared" si="3"/>
        <v>52.271589000000006</v>
      </c>
      <c r="J15" s="68">
        <f t="shared" si="4"/>
        <v>69.695452000000003</v>
      </c>
      <c r="K15" s="17"/>
      <c r="L15" s="36">
        <v>8</v>
      </c>
      <c r="M15" s="30">
        <f t="shared" si="11"/>
        <v>5082.8735999999999</v>
      </c>
      <c r="N15" s="43">
        <f t="shared" si="5"/>
        <v>1016.57472</v>
      </c>
      <c r="O15" s="43">
        <v>759.3</v>
      </c>
      <c r="P15" s="43">
        <f t="shared" si="6"/>
        <v>6858.7483199999997</v>
      </c>
      <c r="Q15" s="43">
        <v>260</v>
      </c>
      <c r="R15" s="52">
        <v>227</v>
      </c>
      <c r="S15" s="49">
        <f t="shared" si="7"/>
        <v>7345.7483199999997</v>
      </c>
      <c r="T15" s="31">
        <f t="shared" si="8"/>
        <v>51.440612399999992</v>
      </c>
      <c r="U15" s="68">
        <f t="shared" si="9"/>
        <v>68.587483199999994</v>
      </c>
      <c r="V15" s="24"/>
      <c r="W15" s="24"/>
      <c r="X15" s="24"/>
      <c r="Y15" s="25"/>
      <c r="Z15" s="25"/>
      <c r="AA15" s="26"/>
      <c r="AB15" s="24"/>
      <c r="AC15" s="24"/>
      <c r="AD15" s="27"/>
    </row>
    <row r="16" spans="1:30" s="18" customFormat="1" ht="17.100000000000001" customHeight="1">
      <c r="A16" s="36">
        <v>9</v>
      </c>
      <c r="B16" s="30">
        <f t="shared" si="10"/>
        <v>5233.2579999999998</v>
      </c>
      <c r="C16" s="43">
        <f t="shared" si="0"/>
        <v>1046.6516000000001</v>
      </c>
      <c r="D16" s="43">
        <v>772.63</v>
      </c>
      <c r="E16" s="43">
        <f t="shared" si="1"/>
        <v>7052.5396000000001</v>
      </c>
      <c r="F16" s="43">
        <v>260</v>
      </c>
      <c r="G16" s="52">
        <v>227</v>
      </c>
      <c r="H16" s="49">
        <f t="shared" si="2"/>
        <v>7539.5396000000001</v>
      </c>
      <c r="I16" s="31">
        <f t="shared" si="3"/>
        <v>52.894047</v>
      </c>
      <c r="J16" s="68">
        <f t="shared" si="4"/>
        <v>70.525396000000001</v>
      </c>
      <c r="K16" s="17"/>
      <c r="L16" s="36">
        <v>9</v>
      </c>
      <c r="M16" s="30">
        <f t="shared" si="11"/>
        <v>5150.9477999999999</v>
      </c>
      <c r="N16" s="43">
        <f t="shared" si="5"/>
        <v>1030.18956</v>
      </c>
      <c r="O16" s="43">
        <v>759.3</v>
      </c>
      <c r="P16" s="43">
        <f t="shared" si="6"/>
        <v>6940.4373599999999</v>
      </c>
      <c r="Q16" s="43">
        <v>260</v>
      </c>
      <c r="R16" s="52">
        <v>227</v>
      </c>
      <c r="S16" s="49">
        <f t="shared" si="7"/>
        <v>7427.4373599999999</v>
      </c>
      <c r="T16" s="31">
        <f t="shared" si="8"/>
        <v>52.053280200000003</v>
      </c>
      <c r="U16" s="68">
        <f t="shared" si="9"/>
        <v>69.4043736</v>
      </c>
      <c r="V16" s="24"/>
      <c r="W16" s="24"/>
      <c r="X16" s="24"/>
      <c r="Y16" s="25"/>
      <c r="Z16" s="25"/>
      <c r="AA16" s="26"/>
      <c r="AB16" s="24"/>
      <c r="AC16" s="24"/>
      <c r="AD16" s="27"/>
    </row>
    <row r="17" spans="1:30" s="18" customFormat="1" ht="17.100000000000001" customHeight="1">
      <c r="A17" s="36">
        <v>10</v>
      </c>
      <c r="B17" s="30">
        <f t="shared" si="10"/>
        <v>5302.42</v>
      </c>
      <c r="C17" s="43">
        <f t="shared" si="0"/>
        <v>1060.4839999999999</v>
      </c>
      <c r="D17" s="43">
        <v>772.63</v>
      </c>
      <c r="E17" s="43">
        <f t="shared" si="1"/>
        <v>7135.5340000000006</v>
      </c>
      <c r="F17" s="43">
        <v>260</v>
      </c>
      <c r="G17" s="52">
        <v>227</v>
      </c>
      <c r="H17" s="49">
        <f t="shared" si="2"/>
        <v>7622.5340000000006</v>
      </c>
      <c r="I17" s="31">
        <f t="shared" si="3"/>
        <v>53.516505000000009</v>
      </c>
      <c r="J17" s="68">
        <f t="shared" si="4"/>
        <v>71.355340000000012</v>
      </c>
      <c r="K17" s="17"/>
      <c r="L17" s="36">
        <v>10</v>
      </c>
      <c r="M17" s="30">
        <f t="shared" si="11"/>
        <v>5219.0219999999999</v>
      </c>
      <c r="N17" s="43">
        <f t="shared" si="5"/>
        <v>1043.8044</v>
      </c>
      <c r="O17" s="43">
        <v>759.3</v>
      </c>
      <c r="P17" s="43">
        <f t="shared" si="6"/>
        <v>7022.1264000000001</v>
      </c>
      <c r="Q17" s="43">
        <v>260</v>
      </c>
      <c r="R17" s="52">
        <v>227</v>
      </c>
      <c r="S17" s="49">
        <f t="shared" si="7"/>
        <v>7509.1264000000001</v>
      </c>
      <c r="T17" s="31">
        <f t="shared" si="8"/>
        <v>52.665948</v>
      </c>
      <c r="U17" s="68">
        <f t="shared" si="9"/>
        <v>70.221264000000005</v>
      </c>
      <c r="V17" s="24"/>
      <c r="W17" s="24"/>
      <c r="X17" s="24"/>
      <c r="Y17" s="25"/>
      <c r="Z17" s="25"/>
      <c r="AA17" s="26"/>
      <c r="AB17" s="24"/>
      <c r="AC17" s="24"/>
      <c r="AD17" s="27"/>
    </row>
    <row r="18" spans="1:30" s="18" customFormat="1" ht="17.100000000000001" customHeight="1">
      <c r="A18" s="36">
        <v>11</v>
      </c>
      <c r="B18" s="30">
        <f t="shared" si="10"/>
        <v>5371.5820000000003</v>
      </c>
      <c r="C18" s="43">
        <f t="shared" si="0"/>
        <v>1074.3164000000002</v>
      </c>
      <c r="D18" s="43">
        <v>772.63</v>
      </c>
      <c r="E18" s="43">
        <f t="shared" si="1"/>
        <v>7218.5284000000001</v>
      </c>
      <c r="F18" s="43">
        <v>260</v>
      </c>
      <c r="G18" s="52">
        <v>227</v>
      </c>
      <c r="H18" s="49">
        <f t="shared" si="2"/>
        <v>7705.5284000000001</v>
      </c>
      <c r="I18" s="31">
        <f t="shared" si="3"/>
        <v>54.138962999999997</v>
      </c>
      <c r="J18" s="68">
        <f t="shared" si="4"/>
        <v>72.185283999999996</v>
      </c>
      <c r="K18" s="17"/>
      <c r="L18" s="36">
        <v>11</v>
      </c>
      <c r="M18" s="30">
        <f t="shared" si="11"/>
        <v>5287.0962</v>
      </c>
      <c r="N18" s="43">
        <f t="shared" si="5"/>
        <v>1057.4192399999999</v>
      </c>
      <c r="O18" s="43">
        <v>759.3</v>
      </c>
      <c r="P18" s="43">
        <f t="shared" si="6"/>
        <v>7103.8154400000003</v>
      </c>
      <c r="Q18" s="43">
        <v>260</v>
      </c>
      <c r="R18" s="52">
        <v>227</v>
      </c>
      <c r="S18" s="49">
        <f t="shared" si="7"/>
        <v>7590.8154400000003</v>
      </c>
      <c r="T18" s="31">
        <f t="shared" si="8"/>
        <v>53.278615799999997</v>
      </c>
      <c r="U18" s="68">
        <f t="shared" si="9"/>
        <v>71.038154399999996</v>
      </c>
      <c r="V18" s="24"/>
      <c r="W18" s="24"/>
      <c r="X18" s="24"/>
      <c r="Y18" s="25"/>
      <c r="Z18" s="25"/>
      <c r="AA18" s="26"/>
      <c r="AB18" s="24"/>
      <c r="AC18" s="24"/>
      <c r="AD18" s="27"/>
    </row>
    <row r="19" spans="1:30" s="18" customFormat="1" ht="17.100000000000001" customHeight="1">
      <c r="A19" s="36">
        <v>12</v>
      </c>
      <c r="B19" s="30">
        <f t="shared" si="10"/>
        <v>5440.7440000000006</v>
      </c>
      <c r="C19" s="43">
        <f t="shared" si="0"/>
        <v>1088.1487999999999</v>
      </c>
      <c r="D19" s="43">
        <v>772.63</v>
      </c>
      <c r="E19" s="43">
        <f t="shared" si="1"/>
        <v>7301.5228000000006</v>
      </c>
      <c r="F19" s="43">
        <v>260</v>
      </c>
      <c r="G19" s="52">
        <v>227</v>
      </c>
      <c r="H19" s="49">
        <f t="shared" si="2"/>
        <v>7788.5228000000006</v>
      </c>
      <c r="I19" s="31">
        <f t="shared" si="3"/>
        <v>54.761421000000006</v>
      </c>
      <c r="J19" s="68">
        <f t="shared" si="4"/>
        <v>73.015228000000008</v>
      </c>
      <c r="K19" s="17"/>
      <c r="L19" s="36">
        <v>12</v>
      </c>
      <c r="M19" s="30">
        <f t="shared" si="11"/>
        <v>5355.1704</v>
      </c>
      <c r="N19" s="43">
        <f t="shared" si="5"/>
        <v>1071.0340799999999</v>
      </c>
      <c r="O19" s="43">
        <v>759.3</v>
      </c>
      <c r="P19" s="43">
        <f t="shared" si="6"/>
        <v>7185.5044800000005</v>
      </c>
      <c r="Q19" s="43">
        <v>260</v>
      </c>
      <c r="R19" s="52">
        <v>227</v>
      </c>
      <c r="S19" s="49">
        <f t="shared" si="7"/>
        <v>7672.5044800000005</v>
      </c>
      <c r="T19" s="31">
        <f t="shared" si="8"/>
        <v>53.891283600000001</v>
      </c>
      <c r="U19" s="68">
        <f t="shared" si="9"/>
        <v>71.855044800000002</v>
      </c>
      <c r="V19" s="24"/>
      <c r="W19" s="24"/>
      <c r="X19" s="24"/>
      <c r="Y19" s="25"/>
      <c r="Z19" s="25"/>
      <c r="AA19" s="26"/>
      <c r="AB19" s="24"/>
      <c r="AC19" s="24"/>
      <c r="AD19" s="27"/>
    </row>
    <row r="20" spans="1:30" s="18" customFormat="1" ht="17.100000000000001" customHeight="1">
      <c r="A20" s="36">
        <v>13</v>
      </c>
      <c r="B20" s="30">
        <f t="shared" si="10"/>
        <v>5509.9059999999999</v>
      </c>
      <c r="C20" s="43">
        <f t="shared" si="0"/>
        <v>1101.9811999999999</v>
      </c>
      <c r="D20" s="43">
        <v>772.63</v>
      </c>
      <c r="E20" s="43">
        <f t="shared" si="1"/>
        <v>7384.5172000000002</v>
      </c>
      <c r="F20" s="43">
        <v>260</v>
      </c>
      <c r="G20" s="52">
        <v>227</v>
      </c>
      <c r="H20" s="49">
        <f t="shared" si="2"/>
        <v>7871.5172000000002</v>
      </c>
      <c r="I20" s="31">
        <f t="shared" si="3"/>
        <v>55.383879000000007</v>
      </c>
      <c r="J20" s="68">
        <f t="shared" si="4"/>
        <v>73.845172000000005</v>
      </c>
      <c r="K20" s="17"/>
      <c r="L20" s="36">
        <v>13</v>
      </c>
      <c r="M20" s="30">
        <f t="shared" si="11"/>
        <v>5423.2446</v>
      </c>
      <c r="N20" s="43">
        <f t="shared" si="5"/>
        <v>1084.6489199999999</v>
      </c>
      <c r="O20" s="43">
        <v>759.3</v>
      </c>
      <c r="P20" s="43">
        <f t="shared" si="6"/>
        <v>7267.1935199999998</v>
      </c>
      <c r="Q20" s="43">
        <v>260</v>
      </c>
      <c r="R20" s="52">
        <v>227</v>
      </c>
      <c r="S20" s="49">
        <f t="shared" si="7"/>
        <v>7754.1935199999998</v>
      </c>
      <c r="T20" s="31">
        <f t="shared" si="8"/>
        <v>54.503951399999991</v>
      </c>
      <c r="U20" s="68">
        <f t="shared" si="9"/>
        <v>72.671935199999993</v>
      </c>
      <c r="V20" s="24"/>
      <c r="W20" s="24"/>
      <c r="X20" s="24"/>
      <c r="Y20" s="25"/>
      <c r="Z20" s="25"/>
      <c r="AA20" s="26"/>
      <c r="AB20" s="24"/>
      <c r="AC20" s="24"/>
      <c r="AD20" s="27"/>
    </row>
    <row r="21" spans="1:30" s="18" customFormat="1" ht="17.100000000000001" customHeight="1">
      <c r="A21" s="36">
        <v>14</v>
      </c>
      <c r="B21" s="30">
        <f t="shared" si="10"/>
        <v>5579.0680000000002</v>
      </c>
      <c r="C21" s="43">
        <f t="shared" si="0"/>
        <v>1115.8136</v>
      </c>
      <c r="D21" s="43">
        <v>772.63</v>
      </c>
      <c r="E21" s="43">
        <f t="shared" si="1"/>
        <v>7467.5116000000007</v>
      </c>
      <c r="F21" s="43">
        <v>260</v>
      </c>
      <c r="G21" s="52">
        <v>227</v>
      </c>
      <c r="H21" s="49">
        <f t="shared" si="2"/>
        <v>7954.5116000000007</v>
      </c>
      <c r="I21" s="31">
        <f t="shared" si="3"/>
        <v>56.006337000000002</v>
      </c>
      <c r="J21" s="68">
        <f t="shared" si="4"/>
        <v>74.675116000000003</v>
      </c>
      <c r="K21" s="17"/>
      <c r="L21" s="36">
        <v>14</v>
      </c>
      <c r="M21" s="30">
        <f t="shared" si="11"/>
        <v>5491.3187999999991</v>
      </c>
      <c r="N21" s="43">
        <f t="shared" si="5"/>
        <v>1098.2637599999998</v>
      </c>
      <c r="O21" s="43">
        <v>759.3</v>
      </c>
      <c r="P21" s="43">
        <f t="shared" si="6"/>
        <v>7348.8825599999991</v>
      </c>
      <c r="Q21" s="43">
        <v>260</v>
      </c>
      <c r="R21" s="52">
        <v>227</v>
      </c>
      <c r="S21" s="49">
        <f t="shared" si="7"/>
        <v>7835.8825599999991</v>
      </c>
      <c r="T21" s="31">
        <f t="shared" si="8"/>
        <v>55.116619199999988</v>
      </c>
      <c r="U21" s="68">
        <f t="shared" si="9"/>
        <v>73.488825599999984</v>
      </c>
      <c r="V21" s="24"/>
      <c r="W21" s="24"/>
      <c r="X21" s="24"/>
      <c r="Y21" s="25"/>
      <c r="Z21" s="25"/>
      <c r="AA21" s="26"/>
      <c r="AB21" s="24"/>
      <c r="AC21" s="24"/>
      <c r="AD21" s="27"/>
    </row>
    <row r="22" spans="1:30" s="18" customFormat="1" ht="17.100000000000001" customHeight="1">
      <c r="A22" s="36">
        <v>15</v>
      </c>
      <c r="B22" s="30">
        <f t="shared" si="10"/>
        <v>5648.2300000000005</v>
      </c>
      <c r="C22" s="43">
        <f t="shared" si="0"/>
        <v>1129.646</v>
      </c>
      <c r="D22" s="43">
        <v>772.63</v>
      </c>
      <c r="E22" s="43">
        <f t="shared" si="1"/>
        <v>7550.5060000000003</v>
      </c>
      <c r="F22" s="43">
        <v>260</v>
      </c>
      <c r="G22" s="52">
        <v>227</v>
      </c>
      <c r="H22" s="49">
        <f t="shared" si="2"/>
        <v>8037.5060000000003</v>
      </c>
      <c r="I22" s="31">
        <f t="shared" si="3"/>
        <v>56.628794999999997</v>
      </c>
      <c r="J22" s="68">
        <f t="shared" si="4"/>
        <v>75.50506</v>
      </c>
      <c r="K22" s="17"/>
      <c r="L22" s="36">
        <v>15</v>
      </c>
      <c r="M22" s="30">
        <f t="shared" si="11"/>
        <v>5559.393</v>
      </c>
      <c r="N22" s="43">
        <f t="shared" si="5"/>
        <v>1111.8786</v>
      </c>
      <c r="O22" s="43">
        <v>759.3</v>
      </c>
      <c r="P22" s="43">
        <f t="shared" si="6"/>
        <v>7430.5716000000002</v>
      </c>
      <c r="Q22" s="43">
        <v>260</v>
      </c>
      <c r="R22" s="52">
        <v>227</v>
      </c>
      <c r="S22" s="49">
        <f t="shared" si="7"/>
        <v>7917.5716000000002</v>
      </c>
      <c r="T22" s="31">
        <f t="shared" si="8"/>
        <v>55.729286999999999</v>
      </c>
      <c r="U22" s="68">
        <f t="shared" si="9"/>
        <v>74.305716000000004</v>
      </c>
      <c r="V22" s="24"/>
      <c r="W22" s="24"/>
      <c r="X22" s="24"/>
      <c r="Y22" s="25"/>
      <c r="Z22" s="25"/>
      <c r="AA22" s="26"/>
      <c r="AB22" s="24"/>
      <c r="AC22" s="24"/>
      <c r="AD22" s="27"/>
    </row>
    <row r="23" spans="1:30" s="18" customFormat="1" ht="17.100000000000001" customHeight="1">
      <c r="A23" s="36">
        <v>16</v>
      </c>
      <c r="B23" s="30">
        <f t="shared" si="10"/>
        <v>5717.3919999999998</v>
      </c>
      <c r="C23" s="43">
        <f t="shared" si="0"/>
        <v>1143.4784</v>
      </c>
      <c r="D23" s="43">
        <v>772.63</v>
      </c>
      <c r="E23" s="43">
        <f t="shared" si="1"/>
        <v>7633.5003999999999</v>
      </c>
      <c r="F23" s="43">
        <v>260</v>
      </c>
      <c r="G23" s="52">
        <v>227</v>
      </c>
      <c r="H23" s="49">
        <f t="shared" si="2"/>
        <v>8120.5003999999999</v>
      </c>
      <c r="I23" s="31">
        <f t="shared" si="3"/>
        <v>57.251252999999998</v>
      </c>
      <c r="J23" s="68">
        <f t="shared" si="4"/>
        <v>76.335003999999998</v>
      </c>
      <c r="K23" s="17"/>
      <c r="L23" s="36">
        <v>16</v>
      </c>
      <c r="M23" s="30">
        <f t="shared" si="11"/>
        <v>5627.4671999999991</v>
      </c>
      <c r="N23" s="43">
        <f t="shared" si="5"/>
        <v>1125.4934399999997</v>
      </c>
      <c r="O23" s="43">
        <v>759.3</v>
      </c>
      <c r="P23" s="43">
        <f t="shared" si="6"/>
        <v>7512.2606399999995</v>
      </c>
      <c r="Q23" s="43">
        <v>260</v>
      </c>
      <c r="R23" s="52">
        <v>227</v>
      </c>
      <c r="S23" s="49">
        <f t="shared" si="7"/>
        <v>7999.2606399999995</v>
      </c>
      <c r="T23" s="31">
        <f t="shared" si="8"/>
        <v>56.341954799999996</v>
      </c>
      <c r="U23" s="68">
        <f t="shared" si="9"/>
        <v>75.122606399999995</v>
      </c>
      <c r="V23" s="24"/>
      <c r="W23" s="24"/>
      <c r="X23" s="24"/>
      <c r="Y23" s="25"/>
      <c r="Z23" s="25"/>
      <c r="AA23" s="26"/>
      <c r="AB23" s="24"/>
      <c r="AC23" s="24"/>
      <c r="AD23" s="27"/>
    </row>
    <row r="24" spans="1:30" s="18" customFormat="1" ht="17.100000000000001" customHeight="1">
      <c r="A24" s="36">
        <v>17</v>
      </c>
      <c r="B24" s="30">
        <f t="shared" si="10"/>
        <v>5786.5540000000001</v>
      </c>
      <c r="C24" s="43">
        <f t="shared" si="0"/>
        <v>1157.3108</v>
      </c>
      <c r="D24" s="43">
        <v>772.63</v>
      </c>
      <c r="E24" s="43">
        <f t="shared" si="1"/>
        <v>7716.4948000000004</v>
      </c>
      <c r="F24" s="43">
        <v>260</v>
      </c>
      <c r="G24" s="52">
        <v>227</v>
      </c>
      <c r="H24" s="49">
        <f t="shared" si="2"/>
        <v>8203.4948000000004</v>
      </c>
      <c r="I24" s="31">
        <f t="shared" si="3"/>
        <v>57.873711000000007</v>
      </c>
      <c r="J24" s="68">
        <f t="shared" si="4"/>
        <v>77.16494800000001</v>
      </c>
      <c r="K24" s="17"/>
      <c r="L24" s="36">
        <v>17</v>
      </c>
      <c r="M24" s="30">
        <f t="shared" si="11"/>
        <v>5695.5414000000001</v>
      </c>
      <c r="N24" s="43">
        <f t="shared" si="5"/>
        <v>1139.1082800000001</v>
      </c>
      <c r="O24" s="43">
        <v>759.3</v>
      </c>
      <c r="P24" s="43">
        <f t="shared" si="6"/>
        <v>7593.9496800000006</v>
      </c>
      <c r="Q24" s="43">
        <v>260</v>
      </c>
      <c r="R24" s="52">
        <v>227</v>
      </c>
      <c r="S24" s="49">
        <f t="shared" si="7"/>
        <v>8080.9496800000006</v>
      </c>
      <c r="T24" s="31">
        <f t="shared" si="8"/>
        <v>56.9546226</v>
      </c>
      <c r="U24" s="68">
        <f t="shared" si="9"/>
        <v>75.939496800000001</v>
      </c>
      <c r="V24" s="24"/>
      <c r="W24" s="24"/>
      <c r="X24" s="24"/>
      <c r="Y24" s="25"/>
      <c r="Z24" s="25"/>
      <c r="AA24" s="26"/>
      <c r="AB24" s="24"/>
      <c r="AC24" s="24"/>
      <c r="AD24" s="27"/>
    </row>
    <row r="25" spans="1:30" s="18" customFormat="1" ht="17.100000000000001" customHeight="1">
      <c r="A25" s="36">
        <v>18</v>
      </c>
      <c r="B25" s="30">
        <f t="shared" si="10"/>
        <v>5855.7160000000003</v>
      </c>
      <c r="C25" s="43">
        <f t="shared" si="0"/>
        <v>1171.1432</v>
      </c>
      <c r="D25" s="43">
        <v>772.63</v>
      </c>
      <c r="E25" s="43">
        <f t="shared" si="1"/>
        <v>7799.4892000000009</v>
      </c>
      <c r="F25" s="43">
        <v>260</v>
      </c>
      <c r="G25" s="52">
        <v>227</v>
      </c>
      <c r="H25" s="49">
        <f t="shared" si="2"/>
        <v>8286.4892</v>
      </c>
      <c r="I25" s="31">
        <f t="shared" si="3"/>
        <v>58.496169000000009</v>
      </c>
      <c r="J25" s="68">
        <f t="shared" si="4"/>
        <v>77.994892000000007</v>
      </c>
      <c r="K25" s="17"/>
      <c r="L25" s="36">
        <v>18</v>
      </c>
      <c r="M25" s="30">
        <f t="shared" si="11"/>
        <v>5763.6155999999992</v>
      </c>
      <c r="N25" s="43">
        <f t="shared" si="5"/>
        <v>1152.7231199999997</v>
      </c>
      <c r="O25" s="43">
        <v>759.3</v>
      </c>
      <c r="P25" s="43">
        <f t="shared" si="6"/>
        <v>7675.638719999999</v>
      </c>
      <c r="Q25" s="43">
        <v>260</v>
      </c>
      <c r="R25" s="52">
        <v>227</v>
      </c>
      <c r="S25" s="49">
        <f t="shared" si="7"/>
        <v>8162.638719999999</v>
      </c>
      <c r="T25" s="31">
        <f t="shared" si="8"/>
        <v>57.56729039999999</v>
      </c>
      <c r="U25" s="68">
        <f t="shared" si="9"/>
        <v>76.756387199999992</v>
      </c>
      <c r="V25" s="24"/>
      <c r="W25" s="24"/>
      <c r="X25" s="24"/>
      <c r="Y25" s="25"/>
      <c r="Z25" s="25"/>
      <c r="AA25" s="26"/>
      <c r="AB25" s="24"/>
      <c r="AC25" s="24"/>
      <c r="AD25" s="27"/>
    </row>
    <row r="26" spans="1:30" s="18" customFormat="1" ht="17.100000000000001" customHeight="1">
      <c r="A26" s="36">
        <v>19</v>
      </c>
      <c r="B26" s="30">
        <f t="shared" si="10"/>
        <v>5924.8780000000006</v>
      </c>
      <c r="C26" s="43">
        <f t="shared" si="0"/>
        <v>1184.9756000000002</v>
      </c>
      <c r="D26" s="43">
        <v>772.63</v>
      </c>
      <c r="E26" s="43">
        <f t="shared" si="1"/>
        <v>7882.4836000000005</v>
      </c>
      <c r="F26" s="43">
        <v>260</v>
      </c>
      <c r="G26" s="52">
        <v>227</v>
      </c>
      <c r="H26" s="49">
        <f t="shared" si="2"/>
        <v>8369.4835999999996</v>
      </c>
      <c r="I26" s="31">
        <f t="shared" si="3"/>
        <v>59.118627000000004</v>
      </c>
      <c r="J26" s="68">
        <f t="shared" si="4"/>
        <v>78.824836000000005</v>
      </c>
      <c r="K26" s="17"/>
      <c r="L26" s="36">
        <v>19</v>
      </c>
      <c r="M26" s="30">
        <f t="shared" si="11"/>
        <v>5831.6898000000001</v>
      </c>
      <c r="N26" s="43">
        <f t="shared" si="5"/>
        <v>1166.3379600000001</v>
      </c>
      <c r="O26" s="43">
        <v>759.3</v>
      </c>
      <c r="P26" s="43">
        <f t="shared" si="6"/>
        <v>7757.3277600000001</v>
      </c>
      <c r="Q26" s="43">
        <v>260</v>
      </c>
      <c r="R26" s="52">
        <v>227</v>
      </c>
      <c r="S26" s="49">
        <f t="shared" si="7"/>
        <v>8244.3277600000001</v>
      </c>
      <c r="T26" s="31">
        <f t="shared" si="8"/>
        <v>58.179958200000002</v>
      </c>
      <c r="U26" s="68">
        <f t="shared" si="9"/>
        <v>77.573277599999997</v>
      </c>
      <c r="V26" s="24"/>
      <c r="W26" s="24"/>
      <c r="X26" s="24"/>
      <c r="Y26" s="25"/>
      <c r="Z26" s="25"/>
      <c r="AA26" s="26"/>
      <c r="AB26" s="24"/>
      <c r="AC26" s="24"/>
      <c r="AD26" s="27"/>
    </row>
    <row r="27" spans="1:30" s="18" customFormat="1" ht="17.100000000000001" customHeight="1">
      <c r="A27" s="36">
        <v>20</v>
      </c>
      <c r="B27" s="30">
        <f t="shared" si="10"/>
        <v>5994.0400000000009</v>
      </c>
      <c r="C27" s="43">
        <f t="shared" si="0"/>
        <v>1198.8080000000002</v>
      </c>
      <c r="D27" s="43">
        <v>772.63</v>
      </c>
      <c r="E27" s="43">
        <f t="shared" si="1"/>
        <v>7965.478000000001</v>
      </c>
      <c r="F27" s="43">
        <v>260</v>
      </c>
      <c r="G27" s="52">
        <v>227</v>
      </c>
      <c r="H27" s="49">
        <f t="shared" si="2"/>
        <v>8452.478000000001</v>
      </c>
      <c r="I27" s="31">
        <f t="shared" si="3"/>
        <v>59.741085000000012</v>
      </c>
      <c r="J27" s="68">
        <f t="shared" si="4"/>
        <v>79.654780000000017</v>
      </c>
      <c r="K27" s="17"/>
      <c r="L27" s="36">
        <v>20</v>
      </c>
      <c r="M27" s="30">
        <f t="shared" si="11"/>
        <v>5899.7639999999992</v>
      </c>
      <c r="N27" s="43">
        <f t="shared" si="5"/>
        <v>1179.9527999999998</v>
      </c>
      <c r="O27" s="43">
        <v>759.3</v>
      </c>
      <c r="P27" s="43">
        <f t="shared" si="6"/>
        <v>7839.0167999999994</v>
      </c>
      <c r="Q27" s="43">
        <v>260</v>
      </c>
      <c r="R27" s="52">
        <v>227</v>
      </c>
      <c r="S27" s="49">
        <f t="shared" si="7"/>
        <v>8326.0167999999994</v>
      </c>
      <c r="T27" s="31">
        <f t="shared" si="8"/>
        <v>58.792625999999991</v>
      </c>
      <c r="U27" s="68">
        <f t="shared" si="9"/>
        <v>78.390167999999989</v>
      </c>
      <c r="V27" s="24"/>
      <c r="W27" s="24"/>
      <c r="X27" s="24"/>
      <c r="Y27" s="25"/>
      <c r="Z27" s="25"/>
      <c r="AA27" s="26"/>
      <c r="AB27" s="24"/>
      <c r="AC27" s="24"/>
      <c r="AD27" s="27"/>
    </row>
    <row r="28" spans="1:30" s="18" customFormat="1" ht="17.100000000000001" customHeight="1">
      <c r="A28" s="36">
        <v>21</v>
      </c>
      <c r="B28" s="30">
        <f t="shared" si="10"/>
        <v>6063.2020000000002</v>
      </c>
      <c r="C28" s="43">
        <f t="shared" si="0"/>
        <v>1212.6404</v>
      </c>
      <c r="D28" s="43">
        <v>772.63</v>
      </c>
      <c r="E28" s="43">
        <f t="shared" si="1"/>
        <v>8048.4724000000006</v>
      </c>
      <c r="F28" s="43">
        <v>260</v>
      </c>
      <c r="G28" s="52">
        <v>227</v>
      </c>
      <c r="H28" s="49">
        <f t="shared" si="2"/>
        <v>8535.4724000000006</v>
      </c>
      <c r="I28" s="31">
        <f t="shared" si="3"/>
        <v>60.363543</v>
      </c>
      <c r="J28" s="68">
        <f t="shared" si="4"/>
        <v>80.484724</v>
      </c>
      <c r="K28" s="17"/>
      <c r="L28" s="36">
        <v>21</v>
      </c>
      <c r="M28" s="30">
        <f t="shared" si="11"/>
        <v>5967.8381999999992</v>
      </c>
      <c r="N28" s="43">
        <f t="shared" si="5"/>
        <v>1193.5676399999998</v>
      </c>
      <c r="O28" s="43">
        <v>759.3</v>
      </c>
      <c r="P28" s="43">
        <f t="shared" si="6"/>
        <v>7920.7058399999996</v>
      </c>
      <c r="Q28" s="43">
        <v>260</v>
      </c>
      <c r="R28" s="52">
        <v>227</v>
      </c>
      <c r="S28" s="49">
        <f t="shared" si="7"/>
        <v>8407.7058399999987</v>
      </c>
      <c r="T28" s="31">
        <f t="shared" si="8"/>
        <v>59.405293799999995</v>
      </c>
      <c r="U28" s="68">
        <f t="shared" si="9"/>
        <v>79.207058399999994</v>
      </c>
      <c r="V28" s="24"/>
      <c r="W28" s="24"/>
      <c r="X28" s="24"/>
      <c r="Y28" s="25"/>
      <c r="Z28" s="25"/>
      <c r="AA28" s="26"/>
      <c r="AB28" s="24"/>
      <c r="AC28" s="24"/>
      <c r="AD28" s="27"/>
    </row>
    <row r="29" spans="1:30" s="18" customFormat="1" ht="17.100000000000001" customHeight="1">
      <c r="A29" s="36">
        <v>22</v>
      </c>
      <c r="B29" s="30">
        <f t="shared" si="10"/>
        <v>6132.3640000000005</v>
      </c>
      <c r="C29" s="43">
        <f t="shared" si="0"/>
        <v>1226.4728000000002</v>
      </c>
      <c r="D29" s="43">
        <v>772.63</v>
      </c>
      <c r="E29" s="43">
        <f t="shared" si="1"/>
        <v>8131.4668000000011</v>
      </c>
      <c r="F29" s="43">
        <v>260</v>
      </c>
      <c r="G29" s="52">
        <v>227</v>
      </c>
      <c r="H29" s="49">
        <f t="shared" si="2"/>
        <v>8618.466800000002</v>
      </c>
      <c r="I29" s="31">
        <f t="shared" si="3"/>
        <v>60.986001000000009</v>
      </c>
      <c r="J29" s="68">
        <f t="shared" si="4"/>
        <v>81.314668000000012</v>
      </c>
      <c r="K29" s="17"/>
      <c r="L29" s="36">
        <v>22</v>
      </c>
      <c r="M29" s="30">
        <f t="shared" si="11"/>
        <v>6035.9123999999993</v>
      </c>
      <c r="N29" s="43">
        <f t="shared" si="5"/>
        <v>1207.1824799999999</v>
      </c>
      <c r="O29" s="43">
        <v>759.3</v>
      </c>
      <c r="P29" s="43">
        <f t="shared" si="6"/>
        <v>8002.3948799999989</v>
      </c>
      <c r="Q29" s="43">
        <v>260</v>
      </c>
      <c r="R29" s="52">
        <v>227</v>
      </c>
      <c r="S29" s="49">
        <f t="shared" si="7"/>
        <v>8489.3948799999998</v>
      </c>
      <c r="T29" s="31">
        <f t="shared" si="8"/>
        <v>60.017961599999992</v>
      </c>
      <c r="U29" s="68">
        <f t="shared" si="9"/>
        <v>80.023948799999985</v>
      </c>
      <c r="V29" s="24"/>
      <c r="W29" s="24"/>
      <c r="X29" s="24"/>
      <c r="Y29" s="25"/>
      <c r="Z29" s="25"/>
      <c r="AA29" s="26"/>
      <c r="AB29" s="24"/>
      <c r="AC29" s="24"/>
      <c r="AD29" s="27"/>
    </row>
    <row r="30" spans="1:30" s="18" customFormat="1" ht="17.100000000000001" customHeight="1">
      <c r="A30" s="36">
        <v>23</v>
      </c>
      <c r="B30" s="30">
        <f t="shared" si="10"/>
        <v>6201.5259999999998</v>
      </c>
      <c r="C30" s="43">
        <f t="shared" si="0"/>
        <v>1240.3051999999998</v>
      </c>
      <c r="D30" s="43">
        <v>772.63</v>
      </c>
      <c r="E30" s="43">
        <f t="shared" si="1"/>
        <v>8214.4611999999997</v>
      </c>
      <c r="F30" s="43">
        <v>260</v>
      </c>
      <c r="G30" s="52">
        <v>227</v>
      </c>
      <c r="H30" s="49">
        <f t="shared" si="2"/>
        <v>8701.4611999999997</v>
      </c>
      <c r="I30" s="31">
        <f t="shared" si="3"/>
        <v>61.608458999999996</v>
      </c>
      <c r="J30" s="68">
        <f t="shared" si="4"/>
        <v>82.144611999999995</v>
      </c>
      <c r="K30" s="17"/>
      <c r="L30" s="36">
        <v>23</v>
      </c>
      <c r="M30" s="30">
        <f t="shared" si="11"/>
        <v>6103.9865999999993</v>
      </c>
      <c r="N30" s="43">
        <f t="shared" si="5"/>
        <v>1220.7973199999999</v>
      </c>
      <c r="O30" s="43">
        <v>759.3</v>
      </c>
      <c r="P30" s="43">
        <f t="shared" si="6"/>
        <v>8084.0839199999991</v>
      </c>
      <c r="Q30" s="43">
        <v>260</v>
      </c>
      <c r="R30" s="52">
        <v>227</v>
      </c>
      <c r="S30" s="49">
        <f t="shared" si="7"/>
        <v>8571.0839199999991</v>
      </c>
      <c r="T30" s="31">
        <f t="shared" si="8"/>
        <v>60.630629399999989</v>
      </c>
      <c r="U30" s="68">
        <f t="shared" si="9"/>
        <v>80.840839199999991</v>
      </c>
      <c r="V30" s="24"/>
      <c r="W30" s="24"/>
      <c r="X30" s="24"/>
      <c r="Y30" s="25"/>
      <c r="Z30" s="25"/>
      <c r="AA30" s="26"/>
      <c r="AB30" s="24"/>
      <c r="AC30" s="24"/>
      <c r="AD30" s="27"/>
    </row>
    <row r="31" spans="1:30" s="18" customFormat="1" ht="17.100000000000001" customHeight="1">
      <c r="A31" s="36">
        <v>24</v>
      </c>
      <c r="B31" s="30">
        <f t="shared" si="10"/>
        <v>6270.6880000000001</v>
      </c>
      <c r="C31" s="43">
        <f t="shared" si="0"/>
        <v>1254.1376</v>
      </c>
      <c r="D31" s="43">
        <v>772.63</v>
      </c>
      <c r="E31" s="43">
        <f t="shared" si="1"/>
        <v>8297.4555999999993</v>
      </c>
      <c r="F31" s="43">
        <v>260</v>
      </c>
      <c r="G31" s="52">
        <v>227</v>
      </c>
      <c r="H31" s="49">
        <f t="shared" si="2"/>
        <v>8784.4555999999993</v>
      </c>
      <c r="I31" s="31">
        <f t="shared" si="3"/>
        <v>62.230916999999991</v>
      </c>
      <c r="J31" s="68">
        <f t="shared" si="4"/>
        <v>82.974555999999993</v>
      </c>
      <c r="K31" s="17"/>
      <c r="L31" s="36">
        <v>24</v>
      </c>
      <c r="M31" s="30">
        <f t="shared" si="11"/>
        <v>6172.0607999999993</v>
      </c>
      <c r="N31" s="43">
        <f t="shared" si="5"/>
        <v>1234.4121599999999</v>
      </c>
      <c r="O31" s="43">
        <v>759.3</v>
      </c>
      <c r="P31" s="43">
        <f t="shared" si="6"/>
        <v>8165.7729599999993</v>
      </c>
      <c r="Q31" s="43">
        <v>260</v>
      </c>
      <c r="R31" s="52">
        <v>227</v>
      </c>
      <c r="S31" s="49">
        <f t="shared" si="7"/>
        <v>8652.7729599999984</v>
      </c>
      <c r="T31" s="31">
        <f t="shared" si="8"/>
        <v>61.243297200000001</v>
      </c>
      <c r="U31" s="68">
        <f t="shared" si="9"/>
        <v>81.657729599999996</v>
      </c>
      <c r="V31" s="24"/>
      <c r="W31" s="24"/>
      <c r="X31" s="24"/>
      <c r="Y31" s="25"/>
      <c r="Z31" s="25"/>
      <c r="AA31" s="26"/>
      <c r="AB31" s="24"/>
      <c r="AC31" s="24"/>
      <c r="AD31" s="27"/>
    </row>
    <row r="32" spans="1:30" s="18" customFormat="1" ht="17.100000000000001" customHeight="1" thickBot="1">
      <c r="A32" s="37">
        <v>25</v>
      </c>
      <c r="B32" s="33">
        <f t="shared" si="10"/>
        <v>6339.85</v>
      </c>
      <c r="C32" s="43">
        <f t="shared" si="0"/>
        <v>1267.97</v>
      </c>
      <c r="D32" s="43">
        <v>772.63</v>
      </c>
      <c r="E32" s="43">
        <f t="shared" si="1"/>
        <v>8380.4500000000007</v>
      </c>
      <c r="F32" s="43">
        <v>260</v>
      </c>
      <c r="G32" s="52">
        <v>227</v>
      </c>
      <c r="H32" s="49">
        <f t="shared" si="2"/>
        <v>8867.4500000000007</v>
      </c>
      <c r="I32" s="31">
        <f t="shared" si="3"/>
        <v>62.853375</v>
      </c>
      <c r="J32" s="68">
        <f t="shared" si="4"/>
        <v>83.804500000000004</v>
      </c>
      <c r="K32" s="17"/>
      <c r="L32" s="37">
        <v>25</v>
      </c>
      <c r="M32" s="33">
        <f t="shared" si="11"/>
        <v>6240.1349999999993</v>
      </c>
      <c r="N32" s="70">
        <f t="shared" si="5"/>
        <v>1248.0269999999998</v>
      </c>
      <c r="O32" s="70">
        <v>759.3</v>
      </c>
      <c r="P32" s="70">
        <f t="shared" si="6"/>
        <v>8247.4619999999995</v>
      </c>
      <c r="Q32" s="70">
        <v>260</v>
      </c>
      <c r="R32" s="78">
        <v>227</v>
      </c>
      <c r="S32" s="76">
        <f t="shared" si="7"/>
        <v>8734.4619999999995</v>
      </c>
      <c r="T32" s="34">
        <f t="shared" si="8"/>
        <v>61.855964999999998</v>
      </c>
      <c r="U32" s="69">
        <f t="shared" si="9"/>
        <v>82.474620000000002</v>
      </c>
      <c r="V32" s="24"/>
      <c r="W32" s="24"/>
      <c r="X32" s="24"/>
      <c r="Y32" s="25"/>
      <c r="Z32" s="25"/>
      <c r="AA32" s="26"/>
      <c r="AB32" s="24"/>
      <c r="AC32" s="24"/>
      <c r="AD32" s="27"/>
    </row>
    <row r="33" spans="1:30" ht="14.25" hidden="1" customHeight="1">
      <c r="C33" s="71">
        <f>B33*19.05%</f>
        <v>0</v>
      </c>
      <c r="G33" s="7"/>
      <c r="H33" s="8"/>
      <c r="I33" s="8"/>
      <c r="J33" s="8"/>
      <c r="N33" s="71">
        <f t="shared" ref="N33:N34" si="12">M33*19.042%</f>
        <v>0</v>
      </c>
      <c r="O33" s="71">
        <f t="shared" ref="O33:O34" si="13">(M33+N33)*19.9934%</f>
        <v>0</v>
      </c>
      <c r="P33" s="71">
        <f>M33*21.2122%</f>
        <v>0</v>
      </c>
      <c r="R33" s="7"/>
      <c r="S33" s="8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idden="1">
      <c r="C34" s="30">
        <f>B34*19.05%</f>
        <v>0</v>
      </c>
      <c r="G34" s="7"/>
      <c r="H34" s="8"/>
      <c r="I34" s="8"/>
      <c r="J34" s="8"/>
      <c r="N34" s="30">
        <f t="shared" si="12"/>
        <v>0</v>
      </c>
      <c r="O34" s="30">
        <f t="shared" si="13"/>
        <v>0</v>
      </c>
      <c r="P34" s="30">
        <f>M34*21.2122%</f>
        <v>0</v>
      </c>
      <c r="R34" s="7"/>
      <c r="S34" s="8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90"/>
      <c r="B35" s="90"/>
      <c r="C35" s="90"/>
      <c r="D35" s="90"/>
      <c r="E35" s="90"/>
      <c r="F35" s="90"/>
      <c r="G35" s="90"/>
      <c r="H35" s="90"/>
      <c r="I35" s="60"/>
      <c r="J35" s="60"/>
      <c r="L35" s="90"/>
      <c r="M35" s="90"/>
      <c r="N35" s="90"/>
      <c r="O35" s="90"/>
      <c r="P35" s="90"/>
      <c r="Q35" s="90"/>
      <c r="R35" s="90"/>
      <c r="S35" s="90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</sheetData>
  <mergeCells count="2">
    <mergeCell ref="A35:H35"/>
    <mergeCell ref="L35:S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abSelected="1" workbookViewId="0">
      <selection activeCell="K19" sqref="K19"/>
    </sheetView>
  </sheetViews>
  <sheetFormatPr baseColWidth="10" defaultRowHeight="12.75"/>
  <cols>
    <col min="1" max="1" width="6.85546875" style="2" customWidth="1"/>
    <col min="2" max="2" width="6.85546875" customWidth="1"/>
    <col min="3" max="3" width="7.42578125" style="50" customWidth="1"/>
    <col min="4" max="4" width="6.85546875" style="50" customWidth="1"/>
    <col min="5" max="9" width="6.85546875" customWidth="1"/>
    <col min="10" max="10" width="6.85546875" style="39" customWidth="1"/>
    <col min="11" max="11" width="23.5703125" customWidth="1"/>
    <col min="12" max="15" width="6.85546875" customWidth="1"/>
    <col min="16" max="17" width="6.85546875" style="2" customWidth="1"/>
    <col min="18" max="18" width="6.85546875" customWidth="1"/>
    <col min="19" max="20" width="6.85546875" style="3" customWidth="1"/>
    <col min="21" max="21" width="6.85546875" customWidth="1"/>
  </cols>
  <sheetData>
    <row r="2" spans="1:21" ht="18.75" customHeight="1" thickBot="1">
      <c r="A2" s="72" t="s">
        <v>45</v>
      </c>
      <c r="H2" s="28" t="s">
        <v>37</v>
      </c>
      <c r="L2" s="28" t="s">
        <v>21</v>
      </c>
      <c r="M2" s="72" t="s">
        <v>45</v>
      </c>
    </row>
    <row r="3" spans="1:21" ht="16.5" thickBot="1">
      <c r="A3" s="3" t="s">
        <v>0</v>
      </c>
      <c r="C3" s="21"/>
      <c r="D3" s="51"/>
      <c r="E3" s="4"/>
      <c r="G3" s="73" t="s">
        <v>46</v>
      </c>
      <c r="H3" s="74"/>
      <c r="I3" s="75"/>
      <c r="J3" s="77"/>
      <c r="M3" s="3" t="s">
        <v>7</v>
      </c>
      <c r="P3" s="4"/>
      <c r="Q3" s="4"/>
      <c r="R3" s="73" t="s">
        <v>46</v>
      </c>
      <c r="S3" s="79"/>
      <c r="T3" s="79"/>
      <c r="U3" s="75"/>
    </row>
    <row r="4" spans="1:21" ht="6.75" customHeight="1" thickBot="1">
      <c r="A4" s="3"/>
      <c r="C4" s="21"/>
      <c r="D4" s="51"/>
      <c r="E4" s="4"/>
      <c r="F4" s="4"/>
      <c r="G4" s="5"/>
      <c r="H4" s="9"/>
      <c r="I4" s="5"/>
      <c r="J4" s="40"/>
    </row>
    <row r="5" spans="1:21" s="12" customFormat="1" ht="24.75" customHeight="1">
      <c r="A5" s="64" t="s">
        <v>2</v>
      </c>
      <c r="B5" s="65" t="s">
        <v>1</v>
      </c>
      <c r="C5" s="66" t="s">
        <v>3</v>
      </c>
      <c r="D5" s="66" t="s">
        <v>4</v>
      </c>
      <c r="E5" s="65" t="s">
        <v>49</v>
      </c>
      <c r="F5" s="65" t="s">
        <v>47</v>
      </c>
      <c r="G5" s="65" t="s">
        <v>48</v>
      </c>
      <c r="H5" s="65" t="s">
        <v>5</v>
      </c>
      <c r="I5" s="65" t="s">
        <v>43</v>
      </c>
      <c r="J5" s="67" t="s">
        <v>44</v>
      </c>
      <c r="L5" s="64" t="s">
        <v>2</v>
      </c>
      <c r="M5" s="65" t="s">
        <v>1</v>
      </c>
      <c r="N5" s="66" t="s">
        <v>3</v>
      </c>
      <c r="O5" s="65" t="s">
        <v>4</v>
      </c>
      <c r="P5" s="65" t="s">
        <v>49</v>
      </c>
      <c r="Q5" s="65" t="s">
        <v>47</v>
      </c>
      <c r="R5" s="65" t="s">
        <v>48</v>
      </c>
      <c r="S5" s="65" t="s">
        <v>5</v>
      </c>
      <c r="T5" s="65" t="s">
        <v>43</v>
      </c>
      <c r="U5" s="67" t="s">
        <v>44</v>
      </c>
    </row>
    <row r="6" spans="1:21" s="18" customFormat="1" ht="17.100000000000001" customHeight="1">
      <c r="A6" s="19" t="s">
        <v>6</v>
      </c>
      <c r="B6" s="48">
        <v>4793.6400000000003</v>
      </c>
      <c r="C6" s="43">
        <f>B6*20/100-0.01</f>
        <v>958.71800000000007</v>
      </c>
      <c r="D6" s="43">
        <v>806</v>
      </c>
      <c r="E6" s="43">
        <f>SUM(B6:D6)</f>
        <v>6558.3580000000002</v>
      </c>
      <c r="F6" s="43">
        <v>260</v>
      </c>
      <c r="G6" s="31">
        <v>227</v>
      </c>
      <c r="H6" s="49">
        <f>SUM(E6:G6)</f>
        <v>7045.3580000000002</v>
      </c>
      <c r="I6" s="31">
        <f>E6/200*1.5</f>
        <v>49.187685000000002</v>
      </c>
      <c r="J6" s="68">
        <f>E6/200*2</f>
        <v>65.583579999999998</v>
      </c>
      <c r="K6" s="45"/>
      <c r="L6" s="19" t="s">
        <v>6</v>
      </c>
      <c r="M6" s="43">
        <f>(3039.59+578.73+342.94)+792.25</f>
        <v>4753.51</v>
      </c>
      <c r="N6" s="30">
        <f>M6*20/100</f>
        <v>950.70200000000011</v>
      </c>
      <c r="O6" s="30">
        <v>798.9</v>
      </c>
      <c r="P6" s="43">
        <f>SUM(M6:O6)</f>
        <v>6503.1120000000001</v>
      </c>
      <c r="Q6" s="43">
        <v>260</v>
      </c>
      <c r="R6" s="52">
        <v>227</v>
      </c>
      <c r="S6" s="32">
        <f>SUM(P6:R6)</f>
        <v>6990.1120000000001</v>
      </c>
      <c r="T6" s="31">
        <f>P6/200*1.5</f>
        <v>48.773340000000005</v>
      </c>
      <c r="U6" s="68">
        <f>P6/200*2</f>
        <v>65.031120000000001</v>
      </c>
    </row>
    <row r="7" spans="1:21" s="18" customFormat="1" ht="17.100000000000001" customHeight="1">
      <c r="A7" s="19">
        <v>1</v>
      </c>
      <c r="B7" s="41">
        <f>($B$6*1.5%*A7)+$B$6</f>
        <v>4865.5446000000002</v>
      </c>
      <c r="C7" s="43">
        <f t="shared" ref="C7" si="0">B7*20/100</f>
        <v>973.10892000000013</v>
      </c>
      <c r="D7" s="43">
        <v>806</v>
      </c>
      <c r="E7" s="43">
        <f t="shared" ref="E7" si="1">SUM(B7:D7)</f>
        <v>6644.6535199999998</v>
      </c>
      <c r="F7" s="43">
        <v>260</v>
      </c>
      <c r="G7" s="31">
        <v>227</v>
      </c>
      <c r="H7" s="49">
        <f t="shared" ref="H7" si="2">SUM(E7:G7)</f>
        <v>7131.6535199999998</v>
      </c>
      <c r="I7" s="31">
        <f t="shared" ref="I7" si="3">E7/200*1.5</f>
        <v>49.8349014</v>
      </c>
      <c r="J7" s="68">
        <f t="shared" ref="J7" si="4">E7/200*2</f>
        <v>66.4465352</v>
      </c>
      <c r="L7" s="36">
        <v>1</v>
      </c>
      <c r="M7" s="30">
        <f>($M$6*1.5%*L7)+$M$6</f>
        <v>4824.8126499999998</v>
      </c>
      <c r="N7" s="30">
        <f t="shared" ref="N7" si="5">M7*20/100</f>
        <v>964.96253000000002</v>
      </c>
      <c r="O7" s="30">
        <v>798.9</v>
      </c>
      <c r="P7" s="43">
        <f t="shared" ref="P7" si="6">SUM(M7:O7)</f>
        <v>6588.6751799999993</v>
      </c>
      <c r="Q7" s="43">
        <v>260</v>
      </c>
      <c r="R7" s="52">
        <v>227</v>
      </c>
      <c r="S7" s="32">
        <f t="shared" ref="S7" si="7">SUM(P7:R7)</f>
        <v>7075.6751799999993</v>
      </c>
      <c r="T7" s="31">
        <f t="shared" ref="T7" si="8">P7/200*1.5</f>
        <v>49.415063849999996</v>
      </c>
      <c r="U7" s="68">
        <f t="shared" ref="U7" si="9">P7/200*2</f>
        <v>65.886751799999999</v>
      </c>
    </row>
    <row r="8" spans="1:21" s="18" customFormat="1" ht="17.100000000000001" customHeight="1">
      <c r="A8" s="19">
        <v>2</v>
      </c>
      <c r="B8" s="41">
        <f t="shared" ref="B8:B31" si="10">($B$6*1.5%*A8)+$B$6</f>
        <v>4937.4492</v>
      </c>
      <c r="C8" s="43">
        <f t="shared" ref="C8:C31" si="11">B8*20/100</f>
        <v>987.48983999999996</v>
      </c>
      <c r="D8" s="43">
        <v>806</v>
      </c>
      <c r="E8" s="43">
        <f t="shared" ref="E8:E31" si="12">SUM(B8:D8)</f>
        <v>6730.9390400000002</v>
      </c>
      <c r="F8" s="43">
        <v>260</v>
      </c>
      <c r="G8" s="31">
        <v>227</v>
      </c>
      <c r="H8" s="49">
        <f t="shared" ref="H8:H31" si="13">SUM(E8:G8)</f>
        <v>7217.9390400000002</v>
      </c>
      <c r="I8" s="31">
        <f t="shared" ref="I8:I31" si="14">E8/200*1.5</f>
        <v>50.482042800000002</v>
      </c>
      <c r="J8" s="68">
        <f t="shared" ref="J8:J31" si="15">E8/200*2</f>
        <v>67.309390399999998</v>
      </c>
      <c r="L8" s="81">
        <v>2</v>
      </c>
      <c r="M8" s="30">
        <f t="shared" ref="M8:M31" si="16">($M$6*1.5%*L8)+$M$6</f>
        <v>4896.1153000000004</v>
      </c>
      <c r="N8" s="30">
        <f t="shared" ref="N8:N31" si="17">M8*20/100</f>
        <v>979.22306000000015</v>
      </c>
      <c r="O8" s="30">
        <v>798.9</v>
      </c>
      <c r="P8" s="43">
        <f t="shared" ref="P8:P31" si="18">SUM(M8:O8)</f>
        <v>6674.2383600000003</v>
      </c>
      <c r="Q8" s="43">
        <v>260</v>
      </c>
      <c r="R8" s="52">
        <v>227</v>
      </c>
      <c r="S8" s="32">
        <f t="shared" ref="S8:S31" si="19">SUM(P8:R8)</f>
        <v>7161.2383600000003</v>
      </c>
      <c r="T8" s="31">
        <f t="shared" ref="T8:T31" si="20">P8/200*1.5</f>
        <v>50.056787700000001</v>
      </c>
      <c r="U8" s="68">
        <f t="shared" ref="U8:U31" si="21">P8/200*2</f>
        <v>66.742383599999997</v>
      </c>
    </row>
    <row r="9" spans="1:21" s="18" customFormat="1" ht="17.100000000000001" customHeight="1">
      <c r="A9" s="19">
        <v>3</v>
      </c>
      <c r="B9" s="41">
        <f t="shared" si="10"/>
        <v>5009.3538000000008</v>
      </c>
      <c r="C9" s="43">
        <f t="shared" si="11"/>
        <v>1001.8707600000001</v>
      </c>
      <c r="D9" s="43">
        <v>806</v>
      </c>
      <c r="E9" s="43">
        <f t="shared" si="12"/>
        <v>6817.2245600000006</v>
      </c>
      <c r="F9" s="43">
        <v>260</v>
      </c>
      <c r="G9" s="31">
        <v>227</v>
      </c>
      <c r="H9" s="49">
        <f t="shared" si="13"/>
        <v>7304.2245600000006</v>
      </c>
      <c r="I9" s="31">
        <f t="shared" si="14"/>
        <v>51.129184200000012</v>
      </c>
      <c r="J9" s="68">
        <f t="shared" si="15"/>
        <v>68.172245600000011</v>
      </c>
      <c r="L9" s="81">
        <v>3</v>
      </c>
      <c r="M9" s="30">
        <f t="shared" si="16"/>
        <v>4967.41795</v>
      </c>
      <c r="N9" s="30">
        <f t="shared" si="17"/>
        <v>993.48358999999994</v>
      </c>
      <c r="O9" s="30">
        <v>798.9</v>
      </c>
      <c r="P9" s="43">
        <f t="shared" si="18"/>
        <v>6759.8015399999995</v>
      </c>
      <c r="Q9" s="43">
        <v>260</v>
      </c>
      <c r="R9" s="52">
        <v>227</v>
      </c>
      <c r="S9" s="32">
        <f t="shared" si="19"/>
        <v>7246.8015399999995</v>
      </c>
      <c r="T9" s="31">
        <f t="shared" si="20"/>
        <v>50.698511549999992</v>
      </c>
      <c r="U9" s="68">
        <f t="shared" si="21"/>
        <v>67.598015399999994</v>
      </c>
    </row>
    <row r="10" spans="1:21" s="18" customFormat="1" ht="17.100000000000001" customHeight="1">
      <c r="A10" s="19">
        <v>4</v>
      </c>
      <c r="B10" s="41">
        <f t="shared" si="10"/>
        <v>5081.2584000000006</v>
      </c>
      <c r="C10" s="43">
        <f t="shared" si="11"/>
        <v>1016.2516800000001</v>
      </c>
      <c r="D10" s="43">
        <v>806</v>
      </c>
      <c r="E10" s="43">
        <f t="shared" si="12"/>
        <v>6903.5100800000009</v>
      </c>
      <c r="F10" s="43">
        <v>260</v>
      </c>
      <c r="G10" s="31">
        <v>227</v>
      </c>
      <c r="H10" s="49">
        <f t="shared" si="13"/>
        <v>7390.5100800000009</v>
      </c>
      <c r="I10" s="31">
        <f t="shared" si="14"/>
        <v>51.776325600000007</v>
      </c>
      <c r="J10" s="68">
        <f t="shared" si="15"/>
        <v>69.035100800000009</v>
      </c>
      <c r="K10" s="46"/>
      <c r="L10" s="81">
        <v>4</v>
      </c>
      <c r="M10" s="30">
        <f t="shared" si="16"/>
        <v>5038.7206000000006</v>
      </c>
      <c r="N10" s="30">
        <f t="shared" si="17"/>
        <v>1007.7441200000001</v>
      </c>
      <c r="O10" s="30">
        <v>798.9</v>
      </c>
      <c r="P10" s="43">
        <f t="shared" si="18"/>
        <v>6845.3647200000005</v>
      </c>
      <c r="Q10" s="43">
        <v>260</v>
      </c>
      <c r="R10" s="52">
        <v>227</v>
      </c>
      <c r="S10" s="32">
        <f t="shared" si="19"/>
        <v>7332.3647200000005</v>
      </c>
      <c r="T10" s="31">
        <f t="shared" si="20"/>
        <v>51.340235400000005</v>
      </c>
      <c r="U10" s="68">
        <f t="shared" si="21"/>
        <v>68.453647200000006</v>
      </c>
    </row>
    <row r="11" spans="1:21" s="18" customFormat="1" ht="17.100000000000001" customHeight="1">
      <c r="A11" s="19">
        <v>5</v>
      </c>
      <c r="B11" s="41">
        <f t="shared" si="10"/>
        <v>5153.1630000000005</v>
      </c>
      <c r="C11" s="43">
        <f t="shared" si="11"/>
        <v>1030.6326000000001</v>
      </c>
      <c r="D11" s="43">
        <v>806</v>
      </c>
      <c r="E11" s="43">
        <f t="shared" si="12"/>
        <v>6989.7956000000004</v>
      </c>
      <c r="F11" s="43">
        <v>260</v>
      </c>
      <c r="G11" s="31">
        <v>227</v>
      </c>
      <c r="H11" s="49">
        <f t="shared" si="13"/>
        <v>7476.7956000000004</v>
      </c>
      <c r="I11" s="31">
        <f t="shared" si="14"/>
        <v>52.423467000000002</v>
      </c>
      <c r="J11" s="68">
        <f t="shared" si="15"/>
        <v>69.897956000000008</v>
      </c>
      <c r="L11" s="81">
        <v>5</v>
      </c>
      <c r="M11" s="30">
        <f t="shared" si="16"/>
        <v>5110.0232500000002</v>
      </c>
      <c r="N11" s="30">
        <f t="shared" si="17"/>
        <v>1022.00465</v>
      </c>
      <c r="O11" s="30">
        <v>798.9</v>
      </c>
      <c r="P11" s="43">
        <f t="shared" si="18"/>
        <v>6930.9278999999997</v>
      </c>
      <c r="Q11" s="43">
        <v>260</v>
      </c>
      <c r="R11" s="52">
        <v>227</v>
      </c>
      <c r="S11" s="32">
        <f t="shared" si="19"/>
        <v>7417.9278999999997</v>
      </c>
      <c r="T11" s="31">
        <f t="shared" si="20"/>
        <v>51.981959250000003</v>
      </c>
      <c r="U11" s="68">
        <f t="shared" si="21"/>
        <v>69.309279000000004</v>
      </c>
    </row>
    <row r="12" spans="1:21" s="18" customFormat="1" ht="17.100000000000001" customHeight="1">
      <c r="A12" s="19">
        <v>6</v>
      </c>
      <c r="B12" s="41">
        <f t="shared" si="10"/>
        <v>5225.0676000000003</v>
      </c>
      <c r="C12" s="43">
        <f t="shared" si="11"/>
        <v>1045.0135200000002</v>
      </c>
      <c r="D12" s="43">
        <v>806</v>
      </c>
      <c r="E12" s="43">
        <f t="shared" si="12"/>
        <v>7076.0811200000007</v>
      </c>
      <c r="F12" s="43">
        <v>260</v>
      </c>
      <c r="G12" s="31">
        <v>227</v>
      </c>
      <c r="H12" s="49">
        <f t="shared" si="13"/>
        <v>7563.0811200000007</v>
      </c>
      <c r="I12" s="31">
        <f t="shared" si="14"/>
        <v>53.070608400000005</v>
      </c>
      <c r="J12" s="68">
        <f t="shared" si="15"/>
        <v>70.760811200000006</v>
      </c>
      <c r="L12" s="81">
        <v>6</v>
      </c>
      <c r="M12" s="30">
        <f t="shared" si="16"/>
        <v>5181.3258999999998</v>
      </c>
      <c r="N12" s="30">
        <f t="shared" si="17"/>
        <v>1036.2651799999999</v>
      </c>
      <c r="O12" s="30">
        <v>798.9</v>
      </c>
      <c r="P12" s="43">
        <f t="shared" si="18"/>
        <v>7016.4910799999998</v>
      </c>
      <c r="Q12" s="43">
        <v>260</v>
      </c>
      <c r="R12" s="52">
        <v>227</v>
      </c>
      <c r="S12" s="32">
        <f t="shared" si="19"/>
        <v>7503.4910799999998</v>
      </c>
      <c r="T12" s="31">
        <f t="shared" si="20"/>
        <v>52.623683100000001</v>
      </c>
      <c r="U12" s="68">
        <f t="shared" si="21"/>
        <v>70.164910800000001</v>
      </c>
    </row>
    <row r="13" spans="1:21" s="18" customFormat="1" ht="17.100000000000001" customHeight="1">
      <c r="A13" s="19">
        <v>7</v>
      </c>
      <c r="B13" s="41">
        <f t="shared" si="10"/>
        <v>5296.9722000000002</v>
      </c>
      <c r="C13" s="43">
        <f t="shared" si="11"/>
        <v>1059.39444</v>
      </c>
      <c r="D13" s="43">
        <v>806</v>
      </c>
      <c r="E13" s="43">
        <f t="shared" si="12"/>
        <v>7162.3666400000002</v>
      </c>
      <c r="F13" s="43">
        <v>260</v>
      </c>
      <c r="G13" s="31">
        <v>227</v>
      </c>
      <c r="H13" s="49">
        <f t="shared" si="13"/>
        <v>7649.3666400000002</v>
      </c>
      <c r="I13" s="31">
        <f t="shared" si="14"/>
        <v>53.717749800000007</v>
      </c>
      <c r="J13" s="68">
        <f t="shared" si="15"/>
        <v>71.623666400000005</v>
      </c>
      <c r="L13" s="81">
        <v>7</v>
      </c>
      <c r="M13" s="30">
        <f t="shared" si="16"/>
        <v>5252.6285500000004</v>
      </c>
      <c r="N13" s="30">
        <f t="shared" si="17"/>
        <v>1050.5257100000001</v>
      </c>
      <c r="O13" s="30">
        <v>798.9</v>
      </c>
      <c r="P13" s="43">
        <f t="shared" si="18"/>
        <v>7102.0542599999999</v>
      </c>
      <c r="Q13" s="43">
        <v>260</v>
      </c>
      <c r="R13" s="52">
        <v>227</v>
      </c>
      <c r="S13" s="32">
        <f t="shared" si="19"/>
        <v>7589.0542599999999</v>
      </c>
      <c r="T13" s="31">
        <f t="shared" si="20"/>
        <v>53.265406949999999</v>
      </c>
      <c r="U13" s="68">
        <f t="shared" si="21"/>
        <v>71.020542599999999</v>
      </c>
    </row>
    <row r="14" spans="1:21" s="18" customFormat="1" ht="17.100000000000001" customHeight="1">
      <c r="A14" s="19">
        <v>8</v>
      </c>
      <c r="B14" s="41">
        <f t="shared" si="10"/>
        <v>5368.8768</v>
      </c>
      <c r="C14" s="43">
        <f t="shared" si="11"/>
        <v>1073.7753599999999</v>
      </c>
      <c r="D14" s="43">
        <v>806</v>
      </c>
      <c r="E14" s="43">
        <f t="shared" si="12"/>
        <v>7248.6521599999996</v>
      </c>
      <c r="F14" s="43">
        <v>260</v>
      </c>
      <c r="G14" s="31">
        <v>227</v>
      </c>
      <c r="H14" s="49">
        <f t="shared" si="13"/>
        <v>7735.6521599999996</v>
      </c>
      <c r="I14" s="31">
        <f t="shared" si="14"/>
        <v>54.364891200000002</v>
      </c>
      <c r="J14" s="68">
        <f t="shared" si="15"/>
        <v>72.486521600000003</v>
      </c>
      <c r="L14" s="81">
        <v>8</v>
      </c>
      <c r="M14" s="30">
        <f t="shared" si="16"/>
        <v>5323.9312</v>
      </c>
      <c r="N14" s="30">
        <f t="shared" si="17"/>
        <v>1064.7862399999999</v>
      </c>
      <c r="O14" s="30">
        <v>798.9</v>
      </c>
      <c r="P14" s="43">
        <f t="shared" si="18"/>
        <v>7187.61744</v>
      </c>
      <c r="Q14" s="43">
        <v>260</v>
      </c>
      <c r="R14" s="52">
        <v>227</v>
      </c>
      <c r="S14" s="32">
        <f t="shared" si="19"/>
        <v>7674.61744</v>
      </c>
      <c r="T14" s="31">
        <f t="shared" si="20"/>
        <v>53.907130799999997</v>
      </c>
      <c r="U14" s="68">
        <f t="shared" si="21"/>
        <v>71.876174399999996</v>
      </c>
    </row>
    <row r="15" spans="1:21" s="18" customFormat="1" ht="17.100000000000001" customHeight="1">
      <c r="A15" s="19">
        <v>9</v>
      </c>
      <c r="B15" s="41">
        <f t="shared" si="10"/>
        <v>5440.7813999999998</v>
      </c>
      <c r="C15" s="43">
        <f t="shared" si="11"/>
        <v>1088.1562799999999</v>
      </c>
      <c r="D15" s="43">
        <v>806</v>
      </c>
      <c r="E15" s="43">
        <f t="shared" si="12"/>
        <v>7334.93768</v>
      </c>
      <c r="F15" s="43">
        <v>260</v>
      </c>
      <c r="G15" s="31">
        <v>227</v>
      </c>
      <c r="H15" s="49">
        <f t="shared" si="13"/>
        <v>7821.93768</v>
      </c>
      <c r="I15" s="31">
        <f t="shared" si="14"/>
        <v>55.012032599999998</v>
      </c>
      <c r="J15" s="68">
        <f t="shared" si="15"/>
        <v>73.349376800000002</v>
      </c>
      <c r="L15" s="81">
        <v>9</v>
      </c>
      <c r="M15" s="30">
        <f t="shared" si="16"/>
        <v>5395.2338500000005</v>
      </c>
      <c r="N15" s="30">
        <f t="shared" si="17"/>
        <v>1079.0467700000002</v>
      </c>
      <c r="O15" s="30">
        <v>798.9</v>
      </c>
      <c r="P15" s="43">
        <f t="shared" si="18"/>
        <v>7273.1806200000001</v>
      </c>
      <c r="Q15" s="43">
        <v>260</v>
      </c>
      <c r="R15" s="52">
        <v>227</v>
      </c>
      <c r="S15" s="32">
        <f t="shared" si="19"/>
        <v>7760.1806200000001</v>
      </c>
      <c r="T15" s="31">
        <f t="shared" si="20"/>
        <v>54.548854649999996</v>
      </c>
      <c r="U15" s="68">
        <f t="shared" si="21"/>
        <v>72.731806199999994</v>
      </c>
    </row>
    <row r="16" spans="1:21" s="18" customFormat="1" ht="17.100000000000001" customHeight="1">
      <c r="A16" s="19">
        <v>10</v>
      </c>
      <c r="B16" s="41">
        <f t="shared" si="10"/>
        <v>5512.6860000000006</v>
      </c>
      <c r="C16" s="43">
        <f t="shared" si="11"/>
        <v>1102.5372000000002</v>
      </c>
      <c r="D16" s="43">
        <v>806</v>
      </c>
      <c r="E16" s="43">
        <f t="shared" si="12"/>
        <v>7421.2232000000004</v>
      </c>
      <c r="F16" s="43">
        <v>260</v>
      </c>
      <c r="G16" s="31">
        <v>227</v>
      </c>
      <c r="H16" s="49">
        <f t="shared" si="13"/>
        <v>7908.2232000000004</v>
      </c>
      <c r="I16" s="31">
        <f t="shared" si="14"/>
        <v>55.659174</v>
      </c>
      <c r="J16" s="68">
        <f t="shared" si="15"/>
        <v>74.212232</v>
      </c>
      <c r="L16" s="81">
        <v>10</v>
      </c>
      <c r="M16" s="30">
        <f t="shared" si="16"/>
        <v>5466.5365000000002</v>
      </c>
      <c r="N16" s="30">
        <f t="shared" si="17"/>
        <v>1093.3073000000002</v>
      </c>
      <c r="O16" s="30">
        <v>798.9</v>
      </c>
      <c r="P16" s="43">
        <f t="shared" si="18"/>
        <v>7358.7438000000002</v>
      </c>
      <c r="Q16" s="43">
        <v>260</v>
      </c>
      <c r="R16" s="52">
        <v>227</v>
      </c>
      <c r="S16" s="32">
        <f t="shared" si="19"/>
        <v>7845.7438000000002</v>
      </c>
      <c r="T16" s="31">
        <f t="shared" si="20"/>
        <v>55.190578500000001</v>
      </c>
      <c r="U16" s="68">
        <f t="shared" si="21"/>
        <v>73.587438000000006</v>
      </c>
    </row>
    <row r="17" spans="1:21" s="18" customFormat="1" ht="17.100000000000001" customHeight="1">
      <c r="A17" s="19">
        <v>11</v>
      </c>
      <c r="B17" s="41">
        <f t="shared" si="10"/>
        <v>5584.5906000000004</v>
      </c>
      <c r="C17" s="43">
        <f t="shared" si="11"/>
        <v>1116.91812</v>
      </c>
      <c r="D17" s="43">
        <v>806</v>
      </c>
      <c r="E17" s="43">
        <f t="shared" si="12"/>
        <v>7507.5087200000007</v>
      </c>
      <c r="F17" s="43">
        <v>260</v>
      </c>
      <c r="G17" s="31">
        <v>227</v>
      </c>
      <c r="H17" s="49">
        <f t="shared" si="13"/>
        <v>7994.5087200000007</v>
      </c>
      <c r="I17" s="31">
        <f t="shared" si="14"/>
        <v>56.30631540000001</v>
      </c>
      <c r="J17" s="68">
        <f t="shared" si="15"/>
        <v>75.075087200000013</v>
      </c>
      <c r="L17" s="81">
        <v>11</v>
      </c>
      <c r="M17" s="30">
        <f t="shared" si="16"/>
        <v>5537.8391499999998</v>
      </c>
      <c r="N17" s="30">
        <f t="shared" si="17"/>
        <v>1107.56783</v>
      </c>
      <c r="O17" s="30">
        <v>798.9</v>
      </c>
      <c r="P17" s="43">
        <f t="shared" si="18"/>
        <v>7444.3069799999994</v>
      </c>
      <c r="Q17" s="43">
        <v>260</v>
      </c>
      <c r="R17" s="52">
        <v>227</v>
      </c>
      <c r="S17" s="32">
        <f t="shared" si="19"/>
        <v>7931.3069799999994</v>
      </c>
      <c r="T17" s="31">
        <f t="shared" si="20"/>
        <v>55.832302349999992</v>
      </c>
      <c r="U17" s="68">
        <f t="shared" si="21"/>
        <v>74.443069799999989</v>
      </c>
    </row>
    <row r="18" spans="1:21" s="18" customFormat="1" ht="17.100000000000001" customHeight="1">
      <c r="A18" s="19">
        <v>12</v>
      </c>
      <c r="B18" s="41">
        <f t="shared" si="10"/>
        <v>5656.4952000000003</v>
      </c>
      <c r="C18" s="43">
        <f t="shared" si="11"/>
        <v>1131.2990400000001</v>
      </c>
      <c r="D18" s="43">
        <v>806</v>
      </c>
      <c r="E18" s="43">
        <f t="shared" si="12"/>
        <v>7593.7942400000002</v>
      </c>
      <c r="F18" s="43">
        <v>260</v>
      </c>
      <c r="G18" s="31">
        <v>227</v>
      </c>
      <c r="H18" s="49">
        <f t="shared" si="13"/>
        <v>8080.7942400000002</v>
      </c>
      <c r="I18" s="31">
        <f t="shared" si="14"/>
        <v>56.953456799999998</v>
      </c>
      <c r="J18" s="68">
        <f t="shared" si="15"/>
        <v>75.937942399999997</v>
      </c>
      <c r="L18" s="81">
        <v>12</v>
      </c>
      <c r="M18" s="30">
        <f t="shared" si="16"/>
        <v>5609.1418000000003</v>
      </c>
      <c r="N18" s="30">
        <f t="shared" si="17"/>
        <v>1121.8283600000002</v>
      </c>
      <c r="O18" s="30">
        <v>798.9</v>
      </c>
      <c r="P18" s="43">
        <f t="shared" si="18"/>
        <v>7529.8701600000004</v>
      </c>
      <c r="Q18" s="43">
        <v>260</v>
      </c>
      <c r="R18" s="52">
        <v>227</v>
      </c>
      <c r="S18" s="32">
        <f t="shared" si="19"/>
        <v>8016.8701600000004</v>
      </c>
      <c r="T18" s="31">
        <f t="shared" si="20"/>
        <v>56.474026199999997</v>
      </c>
      <c r="U18" s="68">
        <f t="shared" si="21"/>
        <v>75.298701600000001</v>
      </c>
    </row>
    <row r="19" spans="1:21" s="18" customFormat="1" ht="17.100000000000001" customHeight="1">
      <c r="A19" s="19">
        <v>13</v>
      </c>
      <c r="B19" s="41">
        <f t="shared" si="10"/>
        <v>5728.3998000000001</v>
      </c>
      <c r="C19" s="43">
        <f t="shared" si="11"/>
        <v>1145.6799599999999</v>
      </c>
      <c r="D19" s="43">
        <v>806</v>
      </c>
      <c r="E19" s="43">
        <f t="shared" si="12"/>
        <v>7680.0797600000005</v>
      </c>
      <c r="F19" s="43">
        <v>260</v>
      </c>
      <c r="G19" s="31">
        <v>227</v>
      </c>
      <c r="H19" s="49">
        <f t="shared" si="13"/>
        <v>8167.0797600000005</v>
      </c>
      <c r="I19" s="31">
        <f t="shared" si="14"/>
        <v>57.600598200000007</v>
      </c>
      <c r="J19" s="68">
        <f t="shared" si="15"/>
        <v>76.80079760000001</v>
      </c>
      <c r="L19" s="81">
        <v>13</v>
      </c>
      <c r="M19" s="30">
        <f t="shared" si="16"/>
        <v>5680.44445</v>
      </c>
      <c r="N19" s="30">
        <f t="shared" si="17"/>
        <v>1136.08889</v>
      </c>
      <c r="O19" s="30">
        <v>798.9</v>
      </c>
      <c r="P19" s="43">
        <f t="shared" si="18"/>
        <v>7615.4333399999996</v>
      </c>
      <c r="Q19" s="43">
        <v>260</v>
      </c>
      <c r="R19" s="52">
        <v>227</v>
      </c>
      <c r="S19" s="32">
        <f t="shared" si="19"/>
        <v>8102.4333399999996</v>
      </c>
      <c r="T19" s="31">
        <f t="shared" si="20"/>
        <v>57.115750050000003</v>
      </c>
      <c r="U19" s="68">
        <f t="shared" si="21"/>
        <v>76.154333399999999</v>
      </c>
    </row>
    <row r="20" spans="1:21" s="18" customFormat="1" ht="17.100000000000001" customHeight="1">
      <c r="A20" s="19">
        <v>14</v>
      </c>
      <c r="B20" s="41">
        <f t="shared" si="10"/>
        <v>5800.3044</v>
      </c>
      <c r="C20" s="43">
        <f t="shared" si="11"/>
        <v>1160.06088</v>
      </c>
      <c r="D20" s="43">
        <v>806</v>
      </c>
      <c r="E20" s="43">
        <f t="shared" si="12"/>
        <v>7766.36528</v>
      </c>
      <c r="F20" s="43">
        <v>260</v>
      </c>
      <c r="G20" s="31">
        <v>227</v>
      </c>
      <c r="H20" s="49">
        <f t="shared" si="13"/>
        <v>8253.36528</v>
      </c>
      <c r="I20" s="31">
        <f t="shared" si="14"/>
        <v>58.247739599999996</v>
      </c>
      <c r="J20" s="68">
        <f t="shared" si="15"/>
        <v>77.663652799999994</v>
      </c>
      <c r="L20" s="81">
        <v>14</v>
      </c>
      <c r="M20" s="30">
        <f t="shared" si="16"/>
        <v>5751.7471000000005</v>
      </c>
      <c r="N20" s="30">
        <f t="shared" si="17"/>
        <v>1150.34942</v>
      </c>
      <c r="O20" s="30">
        <v>798.9</v>
      </c>
      <c r="P20" s="43">
        <f t="shared" si="18"/>
        <v>7700.9965200000006</v>
      </c>
      <c r="Q20" s="43">
        <v>260</v>
      </c>
      <c r="R20" s="52">
        <v>227</v>
      </c>
      <c r="S20" s="32">
        <f t="shared" si="19"/>
        <v>8187.9965200000006</v>
      </c>
      <c r="T20" s="31">
        <f t="shared" si="20"/>
        <v>57.757473900000008</v>
      </c>
      <c r="U20" s="68">
        <f t="shared" si="21"/>
        <v>77.009965200000011</v>
      </c>
    </row>
    <row r="21" spans="1:21" s="18" customFormat="1" ht="17.100000000000001" customHeight="1">
      <c r="A21" s="19">
        <v>15</v>
      </c>
      <c r="B21" s="41">
        <f t="shared" si="10"/>
        <v>5872.2090000000007</v>
      </c>
      <c r="C21" s="43">
        <f t="shared" si="11"/>
        <v>1174.4418000000003</v>
      </c>
      <c r="D21" s="43">
        <v>806</v>
      </c>
      <c r="E21" s="43">
        <f t="shared" si="12"/>
        <v>7852.6508000000013</v>
      </c>
      <c r="F21" s="43">
        <v>260</v>
      </c>
      <c r="G21" s="31">
        <v>227</v>
      </c>
      <c r="H21" s="49">
        <f t="shared" si="13"/>
        <v>8339.6508000000013</v>
      </c>
      <c r="I21" s="31">
        <f t="shared" si="14"/>
        <v>58.894881000000005</v>
      </c>
      <c r="J21" s="68">
        <f t="shared" si="15"/>
        <v>78.526508000000007</v>
      </c>
      <c r="L21" s="81">
        <v>15</v>
      </c>
      <c r="M21" s="30">
        <f t="shared" si="16"/>
        <v>5823.0497500000001</v>
      </c>
      <c r="N21" s="30">
        <f t="shared" si="17"/>
        <v>1164.60995</v>
      </c>
      <c r="O21" s="30">
        <v>798.9</v>
      </c>
      <c r="P21" s="43">
        <f t="shared" si="18"/>
        <v>7786.5596999999998</v>
      </c>
      <c r="Q21" s="43">
        <v>260</v>
      </c>
      <c r="R21" s="52">
        <v>227</v>
      </c>
      <c r="S21" s="32">
        <f t="shared" si="19"/>
        <v>8273.5596999999998</v>
      </c>
      <c r="T21" s="31">
        <f t="shared" si="20"/>
        <v>58.399197749999999</v>
      </c>
      <c r="U21" s="68">
        <f t="shared" si="21"/>
        <v>77.865596999999994</v>
      </c>
    </row>
    <row r="22" spans="1:21" s="18" customFormat="1" ht="17.100000000000001" customHeight="1">
      <c r="A22" s="19">
        <v>16</v>
      </c>
      <c r="B22" s="41">
        <f t="shared" si="10"/>
        <v>5944.1136000000006</v>
      </c>
      <c r="C22" s="43">
        <f t="shared" si="11"/>
        <v>1188.8227200000001</v>
      </c>
      <c r="D22" s="43">
        <v>806</v>
      </c>
      <c r="E22" s="43">
        <f t="shared" si="12"/>
        <v>7938.9363200000007</v>
      </c>
      <c r="F22" s="43">
        <v>260</v>
      </c>
      <c r="G22" s="31">
        <v>227</v>
      </c>
      <c r="H22" s="49">
        <f t="shared" si="13"/>
        <v>8425.9363200000007</v>
      </c>
      <c r="I22" s="31">
        <f t="shared" si="14"/>
        <v>59.542022400000008</v>
      </c>
      <c r="J22" s="68">
        <f t="shared" si="15"/>
        <v>79.389363200000005</v>
      </c>
      <c r="L22" s="81">
        <v>16</v>
      </c>
      <c r="M22" s="30">
        <f t="shared" si="16"/>
        <v>5894.3523999999998</v>
      </c>
      <c r="N22" s="30">
        <f t="shared" si="17"/>
        <v>1178.87048</v>
      </c>
      <c r="O22" s="30">
        <v>798.9</v>
      </c>
      <c r="P22" s="43">
        <f t="shared" si="18"/>
        <v>7872.122879999999</v>
      </c>
      <c r="Q22" s="43">
        <v>260</v>
      </c>
      <c r="R22" s="52">
        <v>227</v>
      </c>
      <c r="S22" s="32">
        <f t="shared" si="19"/>
        <v>8359.122879999999</v>
      </c>
      <c r="T22" s="31">
        <f t="shared" si="20"/>
        <v>59.04092159999999</v>
      </c>
      <c r="U22" s="68">
        <f t="shared" si="21"/>
        <v>78.721228799999992</v>
      </c>
    </row>
    <row r="23" spans="1:21" s="18" customFormat="1" ht="17.100000000000001" customHeight="1">
      <c r="A23" s="19">
        <v>17</v>
      </c>
      <c r="B23" s="41">
        <f t="shared" si="10"/>
        <v>6016.0182000000004</v>
      </c>
      <c r="C23" s="43">
        <f t="shared" si="11"/>
        <v>1203.20364</v>
      </c>
      <c r="D23" s="43">
        <v>806</v>
      </c>
      <c r="E23" s="43">
        <f t="shared" si="12"/>
        <v>8025.2218400000002</v>
      </c>
      <c r="F23" s="43">
        <v>260</v>
      </c>
      <c r="G23" s="31">
        <v>227</v>
      </c>
      <c r="H23" s="49">
        <f t="shared" si="13"/>
        <v>8512.2218400000002</v>
      </c>
      <c r="I23" s="31">
        <f t="shared" si="14"/>
        <v>60.189163800000003</v>
      </c>
      <c r="J23" s="68">
        <f t="shared" si="15"/>
        <v>80.252218400000004</v>
      </c>
      <c r="L23" s="81">
        <v>17</v>
      </c>
      <c r="M23" s="30">
        <f t="shared" si="16"/>
        <v>5965.6550500000003</v>
      </c>
      <c r="N23" s="30">
        <f t="shared" si="17"/>
        <v>1193.1310100000001</v>
      </c>
      <c r="O23" s="30">
        <v>798.9</v>
      </c>
      <c r="P23" s="43">
        <f t="shared" si="18"/>
        <v>7957.68606</v>
      </c>
      <c r="Q23" s="43">
        <v>260</v>
      </c>
      <c r="R23" s="52">
        <v>227</v>
      </c>
      <c r="S23" s="32">
        <f t="shared" si="19"/>
        <v>8444.68606</v>
      </c>
      <c r="T23" s="31">
        <f t="shared" si="20"/>
        <v>59.682645450000003</v>
      </c>
      <c r="U23" s="68">
        <f t="shared" si="21"/>
        <v>79.576860600000003</v>
      </c>
    </row>
    <row r="24" spans="1:21" s="18" customFormat="1" ht="17.100000000000001" customHeight="1">
      <c r="A24" s="19">
        <v>18</v>
      </c>
      <c r="B24" s="41">
        <f t="shared" si="10"/>
        <v>6087.9228000000003</v>
      </c>
      <c r="C24" s="43">
        <f t="shared" si="11"/>
        <v>1217.58456</v>
      </c>
      <c r="D24" s="43">
        <v>806</v>
      </c>
      <c r="E24" s="43">
        <f t="shared" si="12"/>
        <v>8111.5073600000005</v>
      </c>
      <c r="F24" s="43">
        <v>260</v>
      </c>
      <c r="G24" s="31">
        <v>227</v>
      </c>
      <c r="H24" s="49">
        <f t="shared" si="13"/>
        <v>8598.5073599999996</v>
      </c>
      <c r="I24" s="31">
        <f t="shared" si="14"/>
        <v>60.836305199999998</v>
      </c>
      <c r="J24" s="68">
        <f t="shared" si="15"/>
        <v>81.115073600000002</v>
      </c>
      <c r="L24" s="81">
        <v>18</v>
      </c>
      <c r="M24" s="30">
        <f t="shared" si="16"/>
        <v>6036.9576999999999</v>
      </c>
      <c r="N24" s="30">
        <f t="shared" si="17"/>
        <v>1207.3915399999998</v>
      </c>
      <c r="O24" s="30">
        <v>798.9</v>
      </c>
      <c r="P24" s="43">
        <f t="shared" si="18"/>
        <v>8043.2492399999992</v>
      </c>
      <c r="Q24" s="43">
        <v>260</v>
      </c>
      <c r="R24" s="52">
        <v>227</v>
      </c>
      <c r="S24" s="32">
        <f t="shared" si="19"/>
        <v>8530.2492399999992</v>
      </c>
      <c r="T24" s="31">
        <f t="shared" si="20"/>
        <v>60.324369299999987</v>
      </c>
      <c r="U24" s="68">
        <f t="shared" si="21"/>
        <v>80.432492399999987</v>
      </c>
    </row>
    <row r="25" spans="1:21" s="18" customFormat="1" ht="17.100000000000001" customHeight="1">
      <c r="A25" s="19">
        <v>19</v>
      </c>
      <c r="B25" s="41">
        <f t="shared" si="10"/>
        <v>6159.8274000000001</v>
      </c>
      <c r="C25" s="43">
        <f t="shared" si="11"/>
        <v>1231.9654800000001</v>
      </c>
      <c r="D25" s="43">
        <v>806</v>
      </c>
      <c r="E25" s="43">
        <f t="shared" si="12"/>
        <v>8197.7928800000009</v>
      </c>
      <c r="F25" s="43">
        <v>260</v>
      </c>
      <c r="G25" s="31">
        <v>227</v>
      </c>
      <c r="H25" s="49">
        <f t="shared" si="13"/>
        <v>8684.7928800000009</v>
      </c>
      <c r="I25" s="31">
        <f t="shared" si="14"/>
        <v>61.483446600000008</v>
      </c>
      <c r="J25" s="68">
        <f t="shared" si="15"/>
        <v>81.977928800000015</v>
      </c>
      <c r="L25" s="81">
        <v>19</v>
      </c>
      <c r="M25" s="30">
        <f t="shared" si="16"/>
        <v>6108.2603500000005</v>
      </c>
      <c r="N25" s="30">
        <f t="shared" si="17"/>
        <v>1221.6520700000001</v>
      </c>
      <c r="O25" s="30">
        <v>798.9</v>
      </c>
      <c r="P25" s="43">
        <f t="shared" si="18"/>
        <v>8128.8124200000002</v>
      </c>
      <c r="Q25" s="43">
        <v>260</v>
      </c>
      <c r="R25" s="52">
        <v>227</v>
      </c>
      <c r="S25" s="32">
        <f t="shared" si="19"/>
        <v>8615.8124200000002</v>
      </c>
      <c r="T25" s="31">
        <f t="shared" si="20"/>
        <v>60.966093149999999</v>
      </c>
      <c r="U25" s="68">
        <f t="shared" si="21"/>
        <v>81.288124199999999</v>
      </c>
    </row>
    <row r="26" spans="1:21" s="18" customFormat="1" ht="17.100000000000001" customHeight="1">
      <c r="A26" s="19">
        <v>20</v>
      </c>
      <c r="B26" s="41">
        <f t="shared" si="10"/>
        <v>6231.732</v>
      </c>
      <c r="C26" s="43">
        <f t="shared" si="11"/>
        <v>1246.3463999999999</v>
      </c>
      <c r="D26" s="43">
        <v>806</v>
      </c>
      <c r="E26" s="43">
        <f t="shared" si="12"/>
        <v>8284.0784000000003</v>
      </c>
      <c r="F26" s="43">
        <v>260</v>
      </c>
      <c r="G26" s="31">
        <v>227</v>
      </c>
      <c r="H26" s="49">
        <f t="shared" si="13"/>
        <v>8771.0784000000003</v>
      </c>
      <c r="I26" s="31">
        <f t="shared" si="14"/>
        <v>62.130588000000003</v>
      </c>
      <c r="J26" s="68">
        <f t="shared" si="15"/>
        <v>82.840783999999999</v>
      </c>
      <c r="L26" s="81">
        <v>20</v>
      </c>
      <c r="M26" s="30">
        <f t="shared" si="16"/>
        <v>6179.5630000000001</v>
      </c>
      <c r="N26" s="30">
        <f t="shared" si="17"/>
        <v>1235.9126000000001</v>
      </c>
      <c r="O26" s="30">
        <v>798.9</v>
      </c>
      <c r="P26" s="43">
        <f t="shared" si="18"/>
        <v>8214.3755999999994</v>
      </c>
      <c r="Q26" s="43">
        <v>260</v>
      </c>
      <c r="R26" s="52">
        <v>227</v>
      </c>
      <c r="S26" s="32">
        <f t="shared" si="19"/>
        <v>8701.3755999999994</v>
      </c>
      <c r="T26" s="31">
        <f t="shared" si="20"/>
        <v>61.607816999999997</v>
      </c>
      <c r="U26" s="68">
        <f t="shared" si="21"/>
        <v>82.143755999999996</v>
      </c>
    </row>
    <row r="27" spans="1:21" s="18" customFormat="1" ht="17.100000000000001" customHeight="1">
      <c r="A27" s="19">
        <v>21</v>
      </c>
      <c r="B27" s="41">
        <f t="shared" si="10"/>
        <v>6303.6365999999998</v>
      </c>
      <c r="C27" s="43">
        <f t="shared" si="11"/>
        <v>1260.72732</v>
      </c>
      <c r="D27" s="43">
        <v>806</v>
      </c>
      <c r="E27" s="43">
        <f t="shared" si="12"/>
        <v>8370.3639199999998</v>
      </c>
      <c r="F27" s="43">
        <v>260</v>
      </c>
      <c r="G27" s="31">
        <v>227</v>
      </c>
      <c r="H27" s="49">
        <f t="shared" si="13"/>
        <v>8857.3639199999998</v>
      </c>
      <c r="I27" s="31">
        <f t="shared" si="14"/>
        <v>62.777729399999998</v>
      </c>
      <c r="J27" s="68">
        <f t="shared" si="15"/>
        <v>83.703639199999998</v>
      </c>
      <c r="L27" s="81">
        <v>21</v>
      </c>
      <c r="M27" s="30">
        <f t="shared" si="16"/>
        <v>6250.8656499999997</v>
      </c>
      <c r="N27" s="30">
        <f t="shared" si="17"/>
        <v>1250.1731299999999</v>
      </c>
      <c r="O27" s="30">
        <v>798.9</v>
      </c>
      <c r="P27" s="43">
        <f t="shared" si="18"/>
        <v>8299.9387800000004</v>
      </c>
      <c r="Q27" s="43">
        <v>260</v>
      </c>
      <c r="R27" s="52">
        <v>227</v>
      </c>
      <c r="S27" s="32">
        <f t="shared" si="19"/>
        <v>8786.9387800000004</v>
      </c>
      <c r="T27" s="31">
        <f t="shared" si="20"/>
        <v>62.249540850000002</v>
      </c>
      <c r="U27" s="68">
        <f t="shared" si="21"/>
        <v>82.999387800000008</v>
      </c>
    </row>
    <row r="28" spans="1:21" s="18" customFormat="1" ht="17.100000000000001" customHeight="1">
      <c r="A28" s="19">
        <v>22</v>
      </c>
      <c r="B28" s="41">
        <f t="shared" si="10"/>
        <v>6375.5412000000006</v>
      </c>
      <c r="C28" s="43">
        <f t="shared" si="11"/>
        <v>1275.10824</v>
      </c>
      <c r="D28" s="43">
        <v>806</v>
      </c>
      <c r="E28" s="43">
        <f t="shared" si="12"/>
        <v>8456.6494400000011</v>
      </c>
      <c r="F28" s="43">
        <v>260</v>
      </c>
      <c r="G28" s="31">
        <v>227</v>
      </c>
      <c r="H28" s="49">
        <f t="shared" si="13"/>
        <v>8943.6494400000011</v>
      </c>
      <c r="I28" s="31">
        <f t="shared" si="14"/>
        <v>63.424870800000008</v>
      </c>
      <c r="J28" s="68">
        <f t="shared" si="15"/>
        <v>84.566494400000011</v>
      </c>
      <c r="L28" s="81">
        <v>22</v>
      </c>
      <c r="M28" s="30">
        <f t="shared" si="16"/>
        <v>6322.1683000000003</v>
      </c>
      <c r="N28" s="30">
        <f t="shared" si="17"/>
        <v>1264.4336600000001</v>
      </c>
      <c r="O28" s="30">
        <v>798.9</v>
      </c>
      <c r="P28" s="43">
        <f t="shared" si="18"/>
        <v>8385.5019599999996</v>
      </c>
      <c r="Q28" s="43">
        <v>260</v>
      </c>
      <c r="R28" s="52">
        <v>227</v>
      </c>
      <c r="S28" s="32">
        <f t="shared" si="19"/>
        <v>8872.5019599999996</v>
      </c>
      <c r="T28" s="31">
        <f t="shared" si="20"/>
        <v>62.891264699999994</v>
      </c>
      <c r="U28" s="68">
        <f t="shared" si="21"/>
        <v>83.855019599999991</v>
      </c>
    </row>
    <row r="29" spans="1:21" s="18" customFormat="1" ht="17.100000000000001" customHeight="1">
      <c r="A29" s="19">
        <v>23</v>
      </c>
      <c r="B29" s="41">
        <f t="shared" si="10"/>
        <v>6447.4458000000004</v>
      </c>
      <c r="C29" s="43">
        <f t="shared" si="11"/>
        <v>1289.4891600000001</v>
      </c>
      <c r="D29" s="43">
        <v>806</v>
      </c>
      <c r="E29" s="43">
        <f t="shared" si="12"/>
        <v>8542.9349600000005</v>
      </c>
      <c r="F29" s="43">
        <v>260</v>
      </c>
      <c r="G29" s="31">
        <v>227</v>
      </c>
      <c r="H29" s="49">
        <f t="shared" si="13"/>
        <v>9029.9349600000005</v>
      </c>
      <c r="I29" s="31">
        <f t="shared" si="14"/>
        <v>64.072012200000003</v>
      </c>
      <c r="J29" s="68">
        <f t="shared" si="15"/>
        <v>85.429349600000009</v>
      </c>
      <c r="L29" s="81">
        <v>23</v>
      </c>
      <c r="M29" s="30">
        <f t="shared" si="16"/>
        <v>6393.4709499999999</v>
      </c>
      <c r="N29" s="30">
        <f t="shared" si="17"/>
        <v>1278.6941899999999</v>
      </c>
      <c r="O29" s="30">
        <v>798.9</v>
      </c>
      <c r="P29" s="43">
        <f t="shared" si="18"/>
        <v>8471.0651400000006</v>
      </c>
      <c r="Q29" s="43">
        <v>260</v>
      </c>
      <c r="R29" s="52">
        <v>227</v>
      </c>
      <c r="S29" s="32">
        <f t="shared" si="19"/>
        <v>8958.0651400000006</v>
      </c>
      <c r="T29" s="31">
        <f t="shared" si="20"/>
        <v>63.532988549999999</v>
      </c>
      <c r="U29" s="68">
        <f t="shared" si="21"/>
        <v>84.710651400000003</v>
      </c>
    </row>
    <row r="30" spans="1:21" s="18" customFormat="1" ht="17.100000000000001" customHeight="1">
      <c r="A30" s="19">
        <v>24</v>
      </c>
      <c r="B30" s="41">
        <f t="shared" si="10"/>
        <v>6519.3504000000003</v>
      </c>
      <c r="C30" s="43">
        <f t="shared" si="11"/>
        <v>1303.8700799999999</v>
      </c>
      <c r="D30" s="43">
        <v>806</v>
      </c>
      <c r="E30" s="43">
        <f t="shared" si="12"/>
        <v>8629.22048</v>
      </c>
      <c r="F30" s="43">
        <v>260</v>
      </c>
      <c r="G30" s="31">
        <v>227</v>
      </c>
      <c r="H30" s="49">
        <f t="shared" si="13"/>
        <v>9116.22048</v>
      </c>
      <c r="I30" s="31">
        <f t="shared" si="14"/>
        <v>64.719153599999999</v>
      </c>
      <c r="J30" s="68">
        <f t="shared" si="15"/>
        <v>86.292204799999993</v>
      </c>
      <c r="L30" s="81">
        <v>24</v>
      </c>
      <c r="M30" s="30">
        <f t="shared" si="16"/>
        <v>6464.7736000000004</v>
      </c>
      <c r="N30" s="30">
        <f t="shared" si="17"/>
        <v>1292.9547200000002</v>
      </c>
      <c r="O30" s="30">
        <v>798.9</v>
      </c>
      <c r="P30" s="43">
        <f t="shared" si="18"/>
        <v>8556.6283199999998</v>
      </c>
      <c r="Q30" s="43">
        <v>260</v>
      </c>
      <c r="R30" s="52">
        <v>227</v>
      </c>
      <c r="S30" s="32">
        <f t="shared" si="19"/>
        <v>9043.6283199999998</v>
      </c>
      <c r="T30" s="31">
        <f t="shared" si="20"/>
        <v>64.174712400000004</v>
      </c>
      <c r="U30" s="68">
        <f t="shared" si="21"/>
        <v>85.566283200000001</v>
      </c>
    </row>
    <row r="31" spans="1:21" s="18" customFormat="1" ht="17.100000000000001" customHeight="1" thickBot="1">
      <c r="A31" s="29">
        <v>25</v>
      </c>
      <c r="B31" s="42">
        <f t="shared" si="10"/>
        <v>6591.2550000000001</v>
      </c>
      <c r="C31" s="70">
        <f t="shared" si="11"/>
        <v>1318.251</v>
      </c>
      <c r="D31" s="70">
        <v>806</v>
      </c>
      <c r="E31" s="70">
        <f t="shared" si="12"/>
        <v>8715.5060000000012</v>
      </c>
      <c r="F31" s="70">
        <v>260</v>
      </c>
      <c r="G31" s="34">
        <v>227</v>
      </c>
      <c r="H31" s="76">
        <f t="shared" si="13"/>
        <v>9202.5060000000012</v>
      </c>
      <c r="I31" s="34">
        <f t="shared" si="14"/>
        <v>65.366295000000008</v>
      </c>
      <c r="J31" s="69">
        <f t="shared" si="15"/>
        <v>87.155060000000006</v>
      </c>
      <c r="L31" s="82">
        <v>25</v>
      </c>
      <c r="M31" s="33">
        <f t="shared" si="16"/>
        <v>6536.0762500000001</v>
      </c>
      <c r="N31" s="33">
        <f t="shared" si="17"/>
        <v>1307.21525</v>
      </c>
      <c r="O31" s="33">
        <v>798.9</v>
      </c>
      <c r="P31" s="70">
        <f t="shared" si="18"/>
        <v>8642.1915000000008</v>
      </c>
      <c r="Q31" s="70">
        <v>260</v>
      </c>
      <c r="R31" s="78">
        <v>227</v>
      </c>
      <c r="S31" s="35">
        <f t="shared" si="19"/>
        <v>9129.1915000000008</v>
      </c>
      <c r="T31" s="34">
        <f t="shared" si="20"/>
        <v>64.81643625000001</v>
      </c>
      <c r="U31" s="69">
        <f t="shared" si="21"/>
        <v>86.421915000000013</v>
      </c>
    </row>
    <row r="32" spans="1:21">
      <c r="A32" s="90"/>
      <c r="B32" s="90"/>
      <c r="C32" s="90"/>
      <c r="D32" s="90"/>
      <c r="E32" s="90"/>
      <c r="F32" s="90"/>
      <c r="G32" s="90"/>
      <c r="H32" s="90"/>
      <c r="I32" s="80"/>
      <c r="J32" s="80"/>
      <c r="L32" s="90"/>
      <c r="M32" s="90"/>
      <c r="N32" s="90"/>
      <c r="O32" s="90"/>
      <c r="P32" s="90"/>
      <c r="Q32" s="90"/>
      <c r="R32" s="90"/>
      <c r="S32" s="90"/>
      <c r="T32" s="80"/>
    </row>
    <row r="33" spans="1:20">
      <c r="Q33" s="44"/>
      <c r="R33" s="7"/>
      <c r="S33" s="8"/>
      <c r="T33" s="8"/>
    </row>
    <row r="34" spans="1:20">
      <c r="A34"/>
      <c r="C34"/>
      <c r="D34"/>
      <c r="L34" s="89"/>
      <c r="M34" s="89"/>
      <c r="N34" s="89"/>
      <c r="O34" s="89"/>
      <c r="P34" s="89"/>
      <c r="Q34" s="89"/>
      <c r="R34" s="89"/>
    </row>
    <row r="35" spans="1:20">
      <c r="Q35" s="44"/>
    </row>
    <row r="36" spans="1:20">
      <c r="Q36" s="44"/>
    </row>
    <row r="37" spans="1:20">
      <c r="Q37" s="44"/>
    </row>
    <row r="38" spans="1:20">
      <c r="Q38" s="44"/>
    </row>
    <row r="39" spans="1:20">
      <c r="Q39" s="44"/>
    </row>
    <row r="40" spans="1:20">
      <c r="Q40" s="44"/>
    </row>
    <row r="41" spans="1:20">
      <c r="Q41" s="44"/>
    </row>
    <row r="42" spans="1:20">
      <c r="Q42" s="44"/>
    </row>
    <row r="43" spans="1:20">
      <c r="Q43" s="44"/>
    </row>
    <row r="44" spans="1:20">
      <c r="Q44" s="44"/>
    </row>
    <row r="45" spans="1:20">
      <c r="Q45" s="44"/>
    </row>
    <row r="46" spans="1:20">
      <c r="Q46" s="44"/>
    </row>
    <row r="47" spans="1:20">
      <c r="Q47" s="44"/>
    </row>
    <row r="48" spans="1:20">
      <c r="Q48" s="44"/>
    </row>
    <row r="49" spans="17:17">
      <c r="Q49" s="44"/>
    </row>
    <row r="50" spans="17:17">
      <c r="Q50" s="44"/>
    </row>
    <row r="51" spans="17:17">
      <c r="Q51" s="44"/>
    </row>
    <row r="52" spans="17:17">
      <c r="Q52" s="44"/>
    </row>
    <row r="53" spans="17:17">
      <c r="Q53" s="44"/>
    </row>
    <row r="54" spans="17:17">
      <c r="Q54" s="44"/>
    </row>
    <row r="55" spans="17:17">
      <c r="Q55" s="44"/>
    </row>
    <row r="56" spans="17:17">
      <c r="Q56" s="44"/>
    </row>
    <row r="57" spans="17:17">
      <c r="Q57" s="44"/>
    </row>
    <row r="58" spans="17:17">
      <c r="Q58" s="44"/>
    </row>
    <row r="59" spans="17:17">
      <c r="Q59" s="44"/>
    </row>
    <row r="60" spans="17:17">
      <c r="Q60" s="44"/>
    </row>
    <row r="61" spans="17:17">
      <c r="Q61" s="44"/>
    </row>
    <row r="62" spans="17:17">
      <c r="Q62" s="44"/>
    </row>
    <row r="63" spans="17:17">
      <c r="Q63" s="44"/>
    </row>
    <row r="64" spans="17:17">
      <c r="Q64" s="44"/>
    </row>
    <row r="65" spans="17:17">
      <c r="Q65" s="44"/>
    </row>
    <row r="66" spans="17:17">
      <c r="Q66" s="44"/>
    </row>
    <row r="67" spans="17:17">
      <c r="Q67" s="44"/>
    </row>
    <row r="68" spans="17:17">
      <c r="Q68" s="44"/>
    </row>
    <row r="69" spans="17:17">
      <c r="Q69" s="44"/>
    </row>
    <row r="70" spans="17:17">
      <c r="Q70" s="44"/>
    </row>
    <row r="71" spans="17:17">
      <c r="Q71" s="44"/>
    </row>
    <row r="72" spans="17:17">
      <c r="Q72" s="44"/>
    </row>
    <row r="73" spans="17:17">
      <c r="Q73" s="44"/>
    </row>
    <row r="74" spans="17:17">
      <c r="Q74" s="44"/>
    </row>
    <row r="75" spans="17:17">
      <c r="Q75" s="44"/>
    </row>
    <row r="76" spans="17:17">
      <c r="Q76" s="44"/>
    </row>
    <row r="77" spans="17:17">
      <c r="Q77" s="44"/>
    </row>
    <row r="78" spans="17:17">
      <c r="Q78" s="44"/>
    </row>
    <row r="79" spans="17:17">
      <c r="Q79" s="44"/>
    </row>
    <row r="80" spans="17:17">
      <c r="Q80" s="44"/>
    </row>
    <row r="81" spans="17:17">
      <c r="Q81" s="44"/>
    </row>
    <row r="82" spans="17:17">
      <c r="Q82" s="44"/>
    </row>
    <row r="83" spans="17:17">
      <c r="Q83" s="44"/>
    </row>
    <row r="84" spans="17:17">
      <c r="Q84" s="44"/>
    </row>
    <row r="85" spans="17:17">
      <c r="Q85" s="44"/>
    </row>
    <row r="86" spans="17:17">
      <c r="Q86" s="44"/>
    </row>
    <row r="87" spans="17:17">
      <c r="Q87" s="44"/>
    </row>
    <row r="88" spans="17:17">
      <c r="Q88" s="44"/>
    </row>
    <row r="89" spans="17:17">
      <c r="Q89" s="44"/>
    </row>
    <row r="90" spans="17:17">
      <c r="Q90" s="44"/>
    </row>
    <row r="91" spans="17:17">
      <c r="Q91" s="44"/>
    </row>
    <row r="92" spans="17:17">
      <c r="Q92" s="44"/>
    </row>
    <row r="93" spans="17:17">
      <c r="Q93" s="44"/>
    </row>
    <row r="94" spans="17:17">
      <c r="Q94" s="44"/>
    </row>
    <row r="95" spans="17:17">
      <c r="Q95" s="44"/>
    </row>
    <row r="96" spans="17:17">
      <c r="Q96" s="44"/>
    </row>
    <row r="97" spans="17:17">
      <c r="Q97" s="44"/>
    </row>
    <row r="98" spans="17:17">
      <c r="Q98" s="44"/>
    </row>
    <row r="99" spans="17:17">
      <c r="Q99" s="44"/>
    </row>
    <row r="100" spans="17:17">
      <c r="Q100" s="44"/>
    </row>
    <row r="101" spans="17:17">
      <c r="Q101" s="44"/>
    </row>
    <row r="102" spans="17:17">
      <c r="Q102" s="44"/>
    </row>
    <row r="103" spans="17:17">
      <c r="Q103" s="44"/>
    </row>
    <row r="104" spans="17:17">
      <c r="Q104" s="44"/>
    </row>
    <row r="105" spans="17:17">
      <c r="Q105" s="44"/>
    </row>
    <row r="106" spans="17:17">
      <c r="Q106" s="44"/>
    </row>
    <row r="107" spans="17:17">
      <c r="Q107" s="44"/>
    </row>
    <row r="108" spans="17:17">
      <c r="Q108" s="44"/>
    </row>
    <row r="109" spans="17:17">
      <c r="Q109" s="44"/>
    </row>
    <row r="110" spans="17:17">
      <c r="Q110" s="44"/>
    </row>
    <row r="111" spans="17:17">
      <c r="Q111" s="44"/>
    </row>
    <row r="112" spans="17:17">
      <c r="Q112" s="44"/>
    </row>
    <row r="113" spans="17:17">
      <c r="Q113" s="44"/>
    </row>
    <row r="114" spans="17:17">
      <c r="Q114" s="44"/>
    </row>
    <row r="115" spans="17:17">
      <c r="Q115" s="44"/>
    </row>
    <row r="116" spans="17:17">
      <c r="Q116" s="44"/>
    </row>
    <row r="117" spans="17:17">
      <c r="Q117" s="44"/>
    </row>
    <row r="118" spans="17:17">
      <c r="Q118" s="44"/>
    </row>
    <row r="119" spans="17:17">
      <c r="Q119" s="44"/>
    </row>
    <row r="120" spans="17:17">
      <c r="Q120" s="44"/>
    </row>
    <row r="121" spans="17:17">
      <c r="Q121" s="44"/>
    </row>
    <row r="122" spans="17:17">
      <c r="Q122" s="44"/>
    </row>
    <row r="123" spans="17:17">
      <c r="Q123" s="44"/>
    </row>
    <row r="124" spans="17:17">
      <c r="Q124" s="44"/>
    </row>
    <row r="125" spans="17:17">
      <c r="Q125" s="44"/>
    </row>
    <row r="126" spans="17:17">
      <c r="Q126" s="44"/>
    </row>
    <row r="127" spans="17:17">
      <c r="Q127" s="44"/>
    </row>
    <row r="128" spans="17:17">
      <c r="Q128" s="44"/>
    </row>
    <row r="129" spans="17:17">
      <c r="Q129" s="44"/>
    </row>
    <row r="130" spans="17:17">
      <c r="Q130" s="44"/>
    </row>
    <row r="131" spans="17:17">
      <c r="Q131" s="44"/>
    </row>
    <row r="132" spans="17:17">
      <c r="Q132" s="44"/>
    </row>
    <row r="133" spans="17:17">
      <c r="Q133" s="44"/>
    </row>
    <row r="134" spans="17:17">
      <c r="Q134" s="44"/>
    </row>
    <row r="135" spans="17:17">
      <c r="Q135" s="44"/>
    </row>
    <row r="136" spans="17:17">
      <c r="Q136" s="44"/>
    </row>
    <row r="137" spans="17:17">
      <c r="Q137" s="44"/>
    </row>
    <row r="138" spans="17:17">
      <c r="Q138" s="44"/>
    </row>
    <row r="139" spans="17:17">
      <c r="Q139" s="44"/>
    </row>
    <row r="140" spans="17:17">
      <c r="Q140" s="44"/>
    </row>
    <row r="141" spans="17:17">
      <c r="Q141" s="44"/>
    </row>
    <row r="142" spans="17:17">
      <c r="Q142" s="44"/>
    </row>
    <row r="143" spans="17:17">
      <c r="Q143" s="44"/>
    </row>
    <row r="144" spans="17:17">
      <c r="Q144" s="44"/>
    </row>
    <row r="145" spans="17:17">
      <c r="Q145" s="44"/>
    </row>
    <row r="146" spans="17:17">
      <c r="Q146" s="44"/>
    </row>
    <row r="147" spans="17:17">
      <c r="Q147" s="44"/>
    </row>
    <row r="148" spans="17:17">
      <c r="Q148" s="44"/>
    </row>
    <row r="149" spans="17:17">
      <c r="Q149" s="44"/>
    </row>
    <row r="150" spans="17:17">
      <c r="Q150" s="44"/>
    </row>
    <row r="151" spans="17:17">
      <c r="Q151" s="44"/>
    </row>
    <row r="152" spans="17:17">
      <c r="Q152" s="44"/>
    </row>
    <row r="153" spans="17:17">
      <c r="Q153" s="44"/>
    </row>
    <row r="154" spans="17:17">
      <c r="Q154" s="44"/>
    </row>
    <row r="155" spans="17:17">
      <c r="Q155" s="44"/>
    </row>
    <row r="156" spans="17:17">
      <c r="Q156" s="44"/>
    </row>
    <row r="157" spans="17:17">
      <c r="Q157" s="44"/>
    </row>
    <row r="158" spans="17:17">
      <c r="Q158" s="44"/>
    </row>
    <row r="159" spans="17:17">
      <c r="Q159" s="44"/>
    </row>
    <row r="160" spans="17:17">
      <c r="Q160" s="44"/>
    </row>
    <row r="161" spans="17:17">
      <c r="Q161" s="44"/>
    </row>
    <row r="162" spans="17:17">
      <c r="Q162" s="44"/>
    </row>
    <row r="163" spans="17:17">
      <c r="Q163" s="44"/>
    </row>
    <row r="164" spans="17:17">
      <c r="Q164" s="44"/>
    </row>
    <row r="165" spans="17:17">
      <c r="Q165" s="44"/>
    </row>
    <row r="166" spans="17:17">
      <c r="Q166" s="44"/>
    </row>
    <row r="167" spans="17:17">
      <c r="Q167" s="44"/>
    </row>
    <row r="168" spans="17:17">
      <c r="Q168" s="44"/>
    </row>
    <row r="169" spans="17:17">
      <c r="Q169" s="44"/>
    </row>
    <row r="170" spans="17:17">
      <c r="Q170" s="44"/>
    </row>
    <row r="171" spans="17:17">
      <c r="Q171" s="44"/>
    </row>
    <row r="172" spans="17:17">
      <c r="Q172" s="44"/>
    </row>
    <row r="173" spans="17:17">
      <c r="Q173" s="44"/>
    </row>
    <row r="174" spans="17:17">
      <c r="Q174" s="44"/>
    </row>
    <row r="175" spans="17:17">
      <c r="Q175" s="44"/>
    </row>
    <row r="176" spans="17:17">
      <c r="Q176" s="44"/>
    </row>
    <row r="177" spans="17:17">
      <c r="Q177" s="44"/>
    </row>
    <row r="178" spans="17:17">
      <c r="Q178" s="44"/>
    </row>
    <row r="179" spans="17:17">
      <c r="Q179" s="44"/>
    </row>
    <row r="180" spans="17:17">
      <c r="Q180" s="44"/>
    </row>
    <row r="181" spans="17:17">
      <c r="Q181" s="44"/>
    </row>
    <row r="182" spans="17:17">
      <c r="Q182" s="44"/>
    </row>
    <row r="183" spans="17:17">
      <c r="Q183" s="44"/>
    </row>
    <row r="184" spans="17:17">
      <c r="Q184" s="44"/>
    </row>
    <row r="185" spans="17:17">
      <c r="Q185" s="44"/>
    </row>
    <row r="186" spans="17:17">
      <c r="Q186" s="44"/>
    </row>
    <row r="187" spans="17:17">
      <c r="Q187" s="44"/>
    </row>
    <row r="188" spans="17:17">
      <c r="Q188" s="44"/>
    </row>
    <row r="189" spans="17:17">
      <c r="Q189" s="44"/>
    </row>
    <row r="190" spans="17:17">
      <c r="Q190" s="44"/>
    </row>
    <row r="191" spans="17:17">
      <c r="Q191" s="44"/>
    </row>
    <row r="192" spans="17:17">
      <c r="Q192" s="44"/>
    </row>
    <row r="193" spans="17:17">
      <c r="Q193" s="44"/>
    </row>
    <row r="194" spans="17:17">
      <c r="Q194" s="44"/>
    </row>
    <row r="195" spans="17:17">
      <c r="Q195" s="44"/>
    </row>
    <row r="196" spans="17:17">
      <c r="Q196" s="44"/>
    </row>
    <row r="197" spans="17:17">
      <c r="Q197" s="44"/>
    </row>
    <row r="198" spans="17:17">
      <c r="Q198" s="44"/>
    </row>
    <row r="199" spans="17:17">
      <c r="Q199" s="44"/>
    </row>
    <row r="200" spans="17:17">
      <c r="Q200" s="44"/>
    </row>
    <row r="201" spans="17:17">
      <c r="Q201" s="44"/>
    </row>
    <row r="202" spans="17:17">
      <c r="Q202" s="44"/>
    </row>
    <row r="203" spans="17:17">
      <c r="Q203" s="44"/>
    </row>
    <row r="204" spans="17:17">
      <c r="Q204" s="44"/>
    </row>
    <row r="205" spans="17:17">
      <c r="Q205" s="44"/>
    </row>
    <row r="206" spans="17:17">
      <c r="Q206" s="44"/>
    </row>
    <row r="207" spans="17:17">
      <c r="Q207" s="44"/>
    </row>
    <row r="208" spans="17:17">
      <c r="Q208" s="44"/>
    </row>
    <row r="209" spans="17:17">
      <c r="Q209" s="44"/>
    </row>
    <row r="210" spans="17:17">
      <c r="Q210" s="44"/>
    </row>
    <row r="211" spans="17:17">
      <c r="Q211" s="44"/>
    </row>
    <row r="212" spans="17:17">
      <c r="Q212" s="44"/>
    </row>
    <row r="213" spans="17:17">
      <c r="Q213" s="44"/>
    </row>
    <row r="214" spans="17:17">
      <c r="Q214" s="44"/>
    </row>
    <row r="215" spans="17:17">
      <c r="Q215" s="44"/>
    </row>
    <row r="216" spans="17:17">
      <c r="Q216" s="44"/>
    </row>
    <row r="217" spans="17:17">
      <c r="Q217" s="44"/>
    </row>
    <row r="218" spans="17:17">
      <c r="Q218" s="44"/>
    </row>
    <row r="219" spans="17:17">
      <c r="Q219" s="44"/>
    </row>
    <row r="220" spans="17:17">
      <c r="Q220" s="44"/>
    </row>
    <row r="221" spans="17:17">
      <c r="Q221" s="44"/>
    </row>
    <row r="222" spans="17:17">
      <c r="Q222" s="44"/>
    </row>
    <row r="223" spans="17:17">
      <c r="Q223" s="44"/>
    </row>
    <row r="224" spans="17:17">
      <c r="Q224" s="44"/>
    </row>
    <row r="225" spans="17:17">
      <c r="Q225" s="44"/>
    </row>
    <row r="226" spans="17:17">
      <c r="Q226" s="44"/>
    </row>
    <row r="227" spans="17:17">
      <c r="Q227" s="44"/>
    </row>
    <row r="228" spans="17:17">
      <c r="Q228" s="44"/>
    </row>
    <row r="229" spans="17:17">
      <c r="Q229" s="44"/>
    </row>
    <row r="230" spans="17:17">
      <c r="Q230" s="44"/>
    </row>
    <row r="231" spans="17:17">
      <c r="Q231" s="44"/>
    </row>
    <row r="232" spans="17:17">
      <c r="Q232" s="44"/>
    </row>
    <row r="233" spans="17:17">
      <c r="Q233" s="44"/>
    </row>
    <row r="234" spans="17:17">
      <c r="Q234" s="44"/>
    </row>
    <row r="235" spans="17:17">
      <c r="Q235" s="44"/>
    </row>
    <row r="236" spans="17:17">
      <c r="Q236" s="44"/>
    </row>
    <row r="237" spans="17:17">
      <c r="Q237" s="44"/>
    </row>
    <row r="238" spans="17:17">
      <c r="Q238" s="44"/>
    </row>
    <row r="239" spans="17:17">
      <c r="Q239" s="44"/>
    </row>
    <row r="240" spans="17:17">
      <c r="Q240" s="44"/>
    </row>
    <row r="241" spans="17:17">
      <c r="Q241" s="44"/>
    </row>
    <row r="242" spans="17:17">
      <c r="Q242" s="44"/>
    </row>
    <row r="243" spans="17:17">
      <c r="Q243" s="44"/>
    </row>
    <row r="244" spans="17:17">
      <c r="Q244" s="44"/>
    </row>
    <row r="245" spans="17:17">
      <c r="Q245" s="44"/>
    </row>
    <row r="246" spans="17:17">
      <c r="Q246" s="44"/>
    </row>
    <row r="247" spans="17:17">
      <c r="Q247" s="44"/>
    </row>
    <row r="248" spans="17:17">
      <c r="Q248" s="44"/>
    </row>
    <row r="249" spans="17:17">
      <c r="Q249" s="44"/>
    </row>
    <row r="250" spans="17:17">
      <c r="Q250" s="44"/>
    </row>
    <row r="251" spans="17:17">
      <c r="Q251" s="44"/>
    </row>
    <row r="252" spans="17:17">
      <c r="Q252" s="44"/>
    </row>
    <row r="253" spans="17:17">
      <c r="Q253" s="44"/>
    </row>
    <row r="254" spans="17:17">
      <c r="Q254" s="44"/>
    </row>
    <row r="255" spans="17:17">
      <c r="Q255" s="44"/>
    </row>
    <row r="256" spans="17:17">
      <c r="Q256" s="44"/>
    </row>
    <row r="257" spans="17:17">
      <c r="Q257" s="44"/>
    </row>
    <row r="258" spans="17:17">
      <c r="Q258" s="44"/>
    </row>
    <row r="259" spans="17:17">
      <c r="Q259" s="44"/>
    </row>
    <row r="260" spans="17:17">
      <c r="Q260" s="44"/>
    </row>
    <row r="261" spans="17:17">
      <c r="Q261" s="44"/>
    </row>
    <row r="262" spans="17:17">
      <c r="Q262" s="44"/>
    </row>
    <row r="263" spans="17:17">
      <c r="Q263" s="44"/>
    </row>
    <row r="264" spans="17:17">
      <c r="Q264" s="44"/>
    </row>
    <row r="265" spans="17:17">
      <c r="Q265" s="44"/>
    </row>
    <row r="266" spans="17:17">
      <c r="Q266" s="44"/>
    </row>
    <row r="267" spans="17:17">
      <c r="Q267" s="44"/>
    </row>
    <row r="268" spans="17:17">
      <c r="Q268" s="44"/>
    </row>
  </sheetData>
  <mergeCells count="3">
    <mergeCell ref="A32:H32"/>
    <mergeCell ref="L32:S32"/>
    <mergeCell ref="L34:R34"/>
  </mergeCells>
  <pageMargins left="0.47244094488188981" right="0.47244094488188981" top="0.27559055118110237" bottom="7.874015748031496E-2" header="0.15748031496062992" footer="0.31496062992125984"/>
  <pageSetup paperSize="5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Tapa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MAQ-A y 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STIHMPRA</cp:lastModifiedBy>
  <cp:lastPrinted>2013-02-01T12:20:12Z</cp:lastPrinted>
  <dcterms:created xsi:type="dcterms:W3CDTF">2003-01-23T19:18:47Z</dcterms:created>
  <dcterms:modified xsi:type="dcterms:W3CDTF">2013-02-01T21:47:17Z</dcterms:modified>
</cp:coreProperties>
</file>